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Raw_Data" sheetId="2" state="visible" r:id="rId2"/>
    <sheet xmlns:r="http://schemas.openxmlformats.org/officeDocument/2006/relationships" name="Calculations" sheetId="3" state="visible" r:id="rId3"/>
    <sheet xmlns:r="http://schemas.openxmlformats.org/officeDocument/2006/relationships" name="KPI_Summary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Assumptions" sheetId="6" state="visible" r:id="rId6"/>
  </sheets>
  <definedNames>
    <definedName name="_xlnm.Print_Area" localSheetId="4">'Dashboard'!$B$1:$I$46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€#,##0.00"/>
    <numFmt numFmtId="166" formatCode="0.0%"/>
    <numFmt numFmtId="167" formatCode="€#,##0"/>
  </numFmts>
  <fonts count="10">
    <font>
      <name val="Calibri"/>
      <family val="2"/>
      <color theme="1"/>
      <sz val="11"/>
      <scheme val="minor"/>
    </font>
    <font>
      <b val="1"/>
      <color rgb="00111827"/>
      <sz val="22"/>
    </font>
    <font>
      <i val="1"/>
      <color rgb="006B7280"/>
      <sz val="12"/>
    </font>
    <font>
      <b val="1"/>
      <color rgb="00111827"/>
      <sz val="12"/>
    </font>
    <font>
      <b val="1"/>
      <color rgb="00FFFFFF"/>
      <sz val="11"/>
    </font>
    <font>
      <b val="1"/>
      <color rgb="002563EB"/>
      <sz val="12"/>
    </font>
    <font>
      <b val="1"/>
      <color rgb="0016A34A"/>
      <sz val="12"/>
    </font>
    <font>
      <b val="1"/>
      <color rgb="00DC2626"/>
      <sz val="12"/>
    </font>
    <font>
      <b val="1"/>
      <color rgb="006B7280"/>
      <sz val="10"/>
    </font>
    <font>
      <b val="1"/>
      <color rgb="002563EB"/>
      <sz val="2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/>
    </xf>
    <xf numFmtId="0" fontId="0" fillId="0" borderId="0" applyAlignment="1" pivotButton="0" quotePrefix="0" xfId="0">
      <alignment horizontal="left"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2" borderId="1" applyAlignment="1" pivotButton="0" quotePrefix="0" xfId="0">
      <alignment horizontal="center" vertical="center"/>
    </xf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6" fontId="0" fillId="0" borderId="1" pivotButton="0" quotePrefix="0" xfId="0"/>
    <xf numFmtId="10" fontId="0" fillId="0" borderId="1" pivotButton="0" quotePrefix="0" xfId="0"/>
    <xf numFmtId="0" fontId="3" fillId="0" borderId="0" pivotButton="0" quotePrefix="0" xfId="0"/>
    <xf numFmtId="167" fontId="5" fillId="0" borderId="0" pivotButton="0" quotePrefix="0" xfId="0"/>
    <xf numFmtId="3" fontId="5" fillId="0" borderId="0" pivotButton="0" quotePrefix="0" xfId="0"/>
    <xf numFmtId="166" fontId="5" fillId="0" borderId="0" pivotButton="0" quotePrefix="0" xfId="0"/>
    <xf numFmtId="10" fontId="5" fillId="0" borderId="0" pivotButton="0" quotePrefix="0" xfId="0"/>
    <xf numFmtId="165" fontId="5" fillId="0" borderId="0" pivotButton="0" quotePrefix="0" xfId="0"/>
    <xf numFmtId="0" fontId="4" fillId="2" borderId="0" applyAlignment="1" pivotButton="0" quotePrefix="0" xfId="0">
      <alignment horizontal="center" vertical="center"/>
    </xf>
    <xf numFmtId="167" fontId="0" fillId="0" borderId="0" pivotButton="0" quotePrefix="0" xfId="0"/>
    <xf numFmtId="10" fontId="0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4" fillId="2" borderId="0" pivotButton="0" quotePrefix="0" xfId="0"/>
    <xf numFmtId="0" fontId="8" fillId="3" borderId="0" applyAlignment="1" pivotButton="0" quotePrefix="0" xfId="0">
      <alignment horizontal="center" vertical="center"/>
    </xf>
    <xf numFmtId="0" fontId="0" fillId="3" borderId="0" pivotButton="0" quotePrefix="0" xfId="0"/>
    <xf numFmtId="167" fontId="9" fillId="3" borderId="0" applyAlignment="1" pivotButton="0" quotePrefix="0" xfId="0">
      <alignment horizontal="center" vertical="center"/>
    </xf>
    <xf numFmtId="166" fontId="9" fillId="3" borderId="0" applyAlignment="1" pivotButton="0" quotePrefix="0" xfId="0">
      <alignment horizontal="center" vertical="center"/>
    </xf>
    <xf numFmtId="10" fontId="9" fillId="3" borderId="0" applyAlignment="1" pivotButton="0" quotePrefix="0" xfId="0">
      <alignment horizontal="center" vertical="center"/>
    </xf>
    <xf numFmtId="165" fontId="9" fillId="3" borderId="0" applyAlignment="1" pivotButton="0" quotePrefix="0" xfId="0">
      <alignment horizontal="center" vertical="center"/>
    </xf>
    <xf numFmtId="166" fontId="0" fillId="0" borderId="0" pivotButton="0" quotePrefix="0" xfId="0"/>
  </cellXfs>
  <cellStyles count="1">
    <cellStyle name="Normal" xfId="0" builtinId="0" hidden="0"/>
  </cellStyles>
  <dxfs count="1">
    <dxf>
      <font>
        <b val="1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style val="1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Trend (weekly)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'Dashboard'!L3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'Dashboard'!$K$4:$K$9</f>
            </numRef>
          </cat>
          <val>
            <numRef>
              <f>'Dashboard'!$L$4:$L$9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€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Region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'KPI_Summary'!B10</f>
            </strRef>
          </tx>
          <spPr>
            <a:ln xmlns:a="http://schemas.openxmlformats.org/drawingml/2006/main">
              <a:prstDash val="solid"/>
            </a:ln>
          </spPr>
          <cat>
            <numRef>
              <f>'KPI_Summary'!$A$11:$A$14</f>
            </numRef>
          </cat>
          <val>
            <numRef>
              <f>'KPI_Summary'!$B$11:$B$14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€#,##0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1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Conversion Rate by Region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'KPI_Summary'!C10</f>
            </strRef>
          </tx>
          <spPr>
            <a:ln xmlns:a="http://schemas.openxmlformats.org/drawingml/2006/main">
              <a:prstDash val="solid"/>
            </a:ln>
          </spPr>
          <cat>
            <numRef>
              <f>'KPI_Summary'!$A$11:$A$14</f>
            </numRef>
          </cat>
          <val>
            <numRef>
              <f>'KPI_Summary'!$C$11:$C$14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numFmt formatCode="0.00%" sourceLinked="0"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4320000" cy="23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7</row>
      <rowOff>0</rowOff>
    </from>
    <ext cx="4320000" cy="23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23</row>
      <rowOff>0</rowOff>
    </from>
    <ext cx="4320000" cy="23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RawData" displayName="RawData" ref="A1:H49" headerRowCount="1">
  <autoFilter ref="A1:H49"/>
  <tableColumns count="8">
    <tableColumn id="1" name="Date"/>
    <tableColumn id="2" name="Region"/>
    <tableColumn id="3" name="Channel"/>
    <tableColumn id="4" name="Orders"/>
    <tableColumn id="5" name="Revenue"/>
    <tableColumn id="6" name="Cost"/>
    <tableColumn id="7" name="Conversions"/>
    <tableColumn id="8" name="Visitor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2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>
      <c r="A1" s="1" t="inlineStr">
        <is>
          <t>KPI Command Center</t>
        </is>
      </c>
    </row>
    <row r="2">
      <c r="A2" s="2" t="inlineStr">
        <is>
          <t>Executive performance tracking workbook</t>
        </is>
      </c>
    </row>
    <row r="4" ht="40" customHeight="1">
      <c r="A4" s="3" t="inlineStr">
        <is>
          <t>Purpose</t>
        </is>
      </c>
      <c r="B4" s="4" t="inlineStr">
        <is>
          <t>Track weekly business performance across revenue, volume, conversion, and efficiency KPIs.</t>
        </is>
      </c>
    </row>
    <row r="6" ht="40" customHeight="1">
      <c r="A6" s="3" t="inlineStr">
        <is>
          <t>Who uses it</t>
        </is>
      </c>
      <c r="B6" s="4" t="inlineStr">
        <is>
          <t>Leadership, operations, and analytics teams.</t>
        </is>
      </c>
    </row>
    <row r="8" ht="40" customHeight="1">
      <c r="A8" s="3" t="inlineStr">
        <is>
          <t>Refresh cadence</t>
        </is>
      </c>
      <c r="B8" s="4" t="inlineStr">
        <is>
          <t>Weekly or monthly refresh depending on source data.</t>
        </is>
      </c>
    </row>
    <row r="10" ht="40" customHeight="1">
      <c r="A10" s="3" t="inlineStr">
        <is>
          <t>Definitions</t>
        </is>
      </c>
      <c r="B10" s="4" t="inlineStr">
        <is>
          <t>Gross margin = (Revenue - Cost) / Revenue. Conversion rate = Conversions / Visitors. AOV = Revenue / Orders.</t>
        </is>
      </c>
    </row>
    <row r="12" ht="40" customHeight="1">
      <c r="A12" s="3" t="inlineStr">
        <is>
          <t>Notes</t>
        </is>
      </c>
      <c r="B12" s="4" t="inlineStr">
        <is>
          <t>Tabs flow left to right: Raw_Data (input) -&gt; Calculations (row metrics) -&gt; KPI_Summary (totals) -&gt; Dashboard (one-screen view) -&gt; Assumptions (definitions and targets).</t>
        </is>
      </c>
    </row>
  </sheetData>
  <pageMargins left="0.75" right="0.75" top="1" bottom="1" header="0.5" footer="0.5"/>
  <pageSetup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9" customWidth="1" min="4" max="4"/>
    <col width="13" customWidth="1" min="5" max="5"/>
    <col width="13" customWidth="1" min="6" max="6"/>
    <col width="13" customWidth="1" min="7" max="7"/>
    <col width="11" customWidth="1" min="8" max="8"/>
  </cols>
  <sheetData>
    <row r="1">
      <c r="A1" t="inlineStr">
        <is>
          <t>Date</t>
        </is>
      </c>
      <c r="B1" t="inlineStr">
        <is>
          <t>Region</t>
        </is>
      </c>
      <c r="C1" t="inlineStr">
        <is>
          <t>Channel</t>
        </is>
      </c>
      <c r="D1" t="inlineStr">
        <is>
          <t>Orders</t>
        </is>
      </c>
      <c r="E1" t="inlineStr">
        <is>
          <t>Revenue</t>
        </is>
      </c>
      <c r="F1" t="inlineStr">
        <is>
          <t>Cost</t>
        </is>
      </c>
      <c r="G1" t="inlineStr">
        <is>
          <t>Conversions</t>
        </is>
      </c>
      <c r="H1" t="inlineStr">
        <is>
          <t>Visitors</t>
        </is>
      </c>
    </row>
    <row r="2">
      <c r="A2" s="5" t="n">
        <v>46139</v>
      </c>
      <c r="B2" t="inlineStr">
        <is>
          <t>North</t>
        </is>
      </c>
      <c r="C2" t="inlineStr">
        <is>
          <t>Paid</t>
        </is>
      </c>
      <c r="D2" t="n">
        <v>53</v>
      </c>
      <c r="E2" s="6" t="n">
        <v>4287.34</v>
      </c>
      <c r="F2" s="6" t="n">
        <v>2482.44</v>
      </c>
      <c r="G2" t="n">
        <v>53</v>
      </c>
      <c r="H2" t="n">
        <v>1072</v>
      </c>
    </row>
    <row r="3">
      <c r="A3" s="5" t="n">
        <v>46139</v>
      </c>
      <c r="B3" t="inlineStr">
        <is>
          <t>North</t>
        </is>
      </c>
      <c r="C3" t="inlineStr">
        <is>
          <t>Organic</t>
        </is>
      </c>
      <c r="D3" t="n">
        <v>44</v>
      </c>
      <c r="E3" s="6" t="n">
        <v>3332.62</v>
      </c>
      <c r="F3" s="6" t="n">
        <v>1870.61</v>
      </c>
      <c r="G3" t="n">
        <v>44</v>
      </c>
      <c r="H3" t="n">
        <v>832</v>
      </c>
    </row>
    <row r="4">
      <c r="A4" s="5" t="n">
        <v>46139</v>
      </c>
      <c r="B4" t="inlineStr">
        <is>
          <t>South</t>
        </is>
      </c>
      <c r="C4" t="inlineStr">
        <is>
          <t>Paid</t>
        </is>
      </c>
      <c r="D4" t="n">
        <v>35</v>
      </c>
      <c r="E4" s="6" t="n">
        <v>2821.55</v>
      </c>
      <c r="F4" s="6" t="n">
        <v>1737.22</v>
      </c>
      <c r="G4" t="n">
        <v>35</v>
      </c>
      <c r="H4" t="n">
        <v>969</v>
      </c>
    </row>
    <row r="5">
      <c r="A5" s="5" t="n">
        <v>46139</v>
      </c>
      <c r="B5" t="inlineStr">
        <is>
          <t>South</t>
        </is>
      </c>
      <c r="C5" t="inlineStr">
        <is>
          <t>Organic</t>
        </is>
      </c>
      <c r="D5" t="n">
        <v>28</v>
      </c>
      <c r="E5" s="6" t="n">
        <v>2090.63</v>
      </c>
      <c r="F5" s="6" t="n">
        <v>1297.95</v>
      </c>
      <c r="G5" t="n">
        <v>28</v>
      </c>
      <c r="H5" t="n">
        <v>785</v>
      </c>
    </row>
    <row r="6">
      <c r="A6" s="5" t="n">
        <v>46139</v>
      </c>
      <c r="B6" t="inlineStr">
        <is>
          <t>East</t>
        </is>
      </c>
      <c r="C6" t="inlineStr">
        <is>
          <t>Paid</t>
        </is>
      </c>
      <c r="D6" t="n">
        <v>27</v>
      </c>
      <c r="E6" s="6" t="n">
        <v>2255.1</v>
      </c>
      <c r="F6" s="6" t="n">
        <v>1242.21</v>
      </c>
      <c r="G6" t="n">
        <v>27</v>
      </c>
      <c r="H6" t="n">
        <v>801</v>
      </c>
    </row>
    <row r="7">
      <c r="A7" s="5" t="n">
        <v>46139</v>
      </c>
      <c r="B7" t="inlineStr">
        <is>
          <t>East</t>
        </is>
      </c>
      <c r="C7" t="inlineStr">
        <is>
          <t>Organic</t>
        </is>
      </c>
      <c r="D7" t="n">
        <v>28</v>
      </c>
      <c r="E7" s="6" t="n">
        <v>2052.14</v>
      </c>
      <c r="F7" s="6" t="n">
        <v>1170.16</v>
      </c>
      <c r="G7" t="n">
        <v>28</v>
      </c>
      <c r="H7" t="n">
        <v>816</v>
      </c>
    </row>
    <row r="8">
      <c r="A8" s="5" t="n">
        <v>46139</v>
      </c>
      <c r="B8" t="inlineStr">
        <is>
          <t>West</t>
        </is>
      </c>
      <c r="C8" t="inlineStr">
        <is>
          <t>Paid</t>
        </is>
      </c>
      <c r="D8" t="n">
        <v>32</v>
      </c>
      <c r="E8" s="6" t="n">
        <v>2559.88</v>
      </c>
      <c r="F8" s="6" t="n">
        <v>1440.12</v>
      </c>
      <c r="G8" t="n">
        <v>32</v>
      </c>
      <c r="H8" t="n">
        <v>1275</v>
      </c>
    </row>
    <row r="9">
      <c r="A9" s="5" t="n">
        <v>46139</v>
      </c>
      <c r="B9" t="inlineStr">
        <is>
          <t>West</t>
        </is>
      </c>
      <c r="C9" t="inlineStr">
        <is>
          <t>Organic</t>
        </is>
      </c>
      <c r="D9" t="n">
        <v>22</v>
      </c>
      <c r="E9" s="6" t="n">
        <v>1658</v>
      </c>
      <c r="F9" s="6" t="n">
        <v>1069.19</v>
      </c>
      <c r="G9" t="n">
        <v>22</v>
      </c>
      <c r="H9" t="n">
        <v>853</v>
      </c>
    </row>
    <row r="10">
      <c r="A10" s="5" t="n">
        <v>46146</v>
      </c>
      <c r="B10" t="inlineStr">
        <is>
          <t>North</t>
        </is>
      </c>
      <c r="C10" t="inlineStr">
        <is>
          <t>Paid</t>
        </is>
      </c>
      <c r="D10" t="n">
        <v>55</v>
      </c>
      <c r="E10" s="6" t="n">
        <v>4477.13</v>
      </c>
      <c r="F10" s="6" t="n">
        <v>2783.72</v>
      </c>
      <c r="G10" t="n">
        <v>55</v>
      </c>
      <c r="H10" t="n">
        <v>1011</v>
      </c>
    </row>
    <row r="11">
      <c r="A11" s="5" t="n">
        <v>46146</v>
      </c>
      <c r="B11" t="inlineStr">
        <is>
          <t>North</t>
        </is>
      </c>
      <c r="C11" t="inlineStr">
        <is>
          <t>Organic</t>
        </is>
      </c>
      <c r="D11" t="n">
        <v>44</v>
      </c>
      <c r="E11" s="6" t="n">
        <v>3326.66</v>
      </c>
      <c r="F11" s="6" t="n">
        <v>2079.35</v>
      </c>
      <c r="G11" t="n">
        <v>44</v>
      </c>
      <c r="H11" t="n">
        <v>842</v>
      </c>
    </row>
    <row r="12">
      <c r="A12" s="5" t="n">
        <v>46146</v>
      </c>
      <c r="B12" t="inlineStr">
        <is>
          <t>South</t>
        </is>
      </c>
      <c r="C12" t="inlineStr">
        <is>
          <t>Paid</t>
        </is>
      </c>
      <c r="D12" t="n">
        <v>41</v>
      </c>
      <c r="E12" s="6" t="n">
        <v>3307.11</v>
      </c>
      <c r="F12" s="6" t="n">
        <v>1943.33</v>
      </c>
      <c r="G12" t="n">
        <v>41</v>
      </c>
      <c r="H12" t="n">
        <v>1142</v>
      </c>
    </row>
    <row r="13">
      <c r="A13" s="5" t="n">
        <v>46146</v>
      </c>
      <c r="B13" t="inlineStr">
        <is>
          <t>South</t>
        </is>
      </c>
      <c r="C13" t="inlineStr">
        <is>
          <t>Organic</t>
        </is>
      </c>
      <c r="D13" t="n">
        <v>29</v>
      </c>
      <c r="E13" s="6" t="n">
        <v>2094.62</v>
      </c>
      <c r="F13" s="6" t="n">
        <v>1227.73</v>
      </c>
      <c r="G13" t="n">
        <v>29</v>
      </c>
      <c r="H13" t="n">
        <v>790</v>
      </c>
    </row>
    <row r="14">
      <c r="A14" s="5" t="n">
        <v>46146</v>
      </c>
      <c r="B14" t="inlineStr">
        <is>
          <t>East</t>
        </is>
      </c>
      <c r="C14" t="inlineStr">
        <is>
          <t>Paid</t>
        </is>
      </c>
      <c r="D14" t="n">
        <v>34</v>
      </c>
      <c r="E14" s="6" t="n">
        <v>2766.28</v>
      </c>
      <c r="F14" s="6" t="n">
        <v>1596.8</v>
      </c>
      <c r="G14" t="n">
        <v>34</v>
      </c>
      <c r="H14" t="n">
        <v>1040</v>
      </c>
    </row>
    <row r="15">
      <c r="A15" s="5" t="n">
        <v>46146</v>
      </c>
      <c r="B15" t="inlineStr">
        <is>
          <t>East</t>
        </is>
      </c>
      <c r="C15" t="inlineStr">
        <is>
          <t>Organic</t>
        </is>
      </c>
      <c r="D15" t="n">
        <v>27</v>
      </c>
      <c r="E15" s="6" t="n">
        <v>2015.75</v>
      </c>
      <c r="F15" s="6" t="n">
        <v>1268.28</v>
      </c>
      <c r="G15" t="n">
        <v>27</v>
      </c>
      <c r="H15" t="n">
        <v>765</v>
      </c>
    </row>
    <row r="16">
      <c r="A16" s="5" t="n">
        <v>46146</v>
      </c>
      <c r="B16" t="inlineStr">
        <is>
          <t>West</t>
        </is>
      </c>
      <c r="C16" t="inlineStr">
        <is>
          <t>Paid</t>
        </is>
      </c>
      <c r="D16" t="n">
        <v>21</v>
      </c>
      <c r="E16" s="6" t="n">
        <v>1687.22</v>
      </c>
      <c r="F16" s="6" t="n">
        <v>1011.2</v>
      </c>
      <c r="G16" t="n">
        <v>21</v>
      </c>
      <c r="H16" t="n">
        <v>803</v>
      </c>
    </row>
    <row r="17">
      <c r="A17" s="5" t="n">
        <v>46146</v>
      </c>
      <c r="B17" t="inlineStr">
        <is>
          <t>West</t>
        </is>
      </c>
      <c r="C17" t="inlineStr">
        <is>
          <t>Organic</t>
        </is>
      </c>
      <c r="D17" t="n">
        <v>22</v>
      </c>
      <c r="E17" s="6" t="n">
        <v>1633.56</v>
      </c>
      <c r="F17" s="6" t="n">
        <v>1043.84</v>
      </c>
      <c r="G17" t="n">
        <v>22</v>
      </c>
      <c r="H17" t="n">
        <v>867</v>
      </c>
    </row>
    <row r="18">
      <c r="A18" s="5" t="n">
        <v>46153</v>
      </c>
      <c r="B18" t="inlineStr">
        <is>
          <t>North</t>
        </is>
      </c>
      <c r="C18" t="inlineStr">
        <is>
          <t>Paid</t>
        </is>
      </c>
      <c r="D18" t="n">
        <v>63</v>
      </c>
      <c r="E18" s="6" t="n">
        <v>5082.02</v>
      </c>
      <c r="F18" s="6" t="n">
        <v>2816.32</v>
      </c>
      <c r="G18" t="n">
        <v>63</v>
      </c>
      <c r="H18" t="n">
        <v>1193</v>
      </c>
    </row>
    <row r="19">
      <c r="A19" s="5" t="n">
        <v>46153</v>
      </c>
      <c r="B19" t="inlineStr">
        <is>
          <t>North</t>
        </is>
      </c>
      <c r="C19" t="inlineStr">
        <is>
          <t>Organic</t>
        </is>
      </c>
      <c r="D19" t="n">
        <v>40</v>
      </c>
      <c r="E19" s="6" t="n">
        <v>2908.67</v>
      </c>
      <c r="F19" s="6" t="n">
        <v>1956.31</v>
      </c>
      <c r="G19" t="n">
        <v>40</v>
      </c>
      <c r="H19" t="n">
        <v>792</v>
      </c>
    </row>
    <row r="20">
      <c r="A20" s="5" t="n">
        <v>46153</v>
      </c>
      <c r="B20" t="inlineStr">
        <is>
          <t>South</t>
        </is>
      </c>
      <c r="C20" t="inlineStr">
        <is>
          <t>Paid</t>
        </is>
      </c>
      <c r="D20" t="n">
        <v>46</v>
      </c>
      <c r="E20" s="6" t="n">
        <v>3807.18</v>
      </c>
      <c r="F20" s="6" t="n">
        <v>2289.76</v>
      </c>
      <c r="G20" t="n">
        <v>46</v>
      </c>
      <c r="H20" t="n">
        <v>1247</v>
      </c>
    </row>
    <row r="21">
      <c r="A21" s="5" t="n">
        <v>46153</v>
      </c>
      <c r="B21" t="inlineStr">
        <is>
          <t>South</t>
        </is>
      </c>
      <c r="C21" t="inlineStr">
        <is>
          <t>Organic</t>
        </is>
      </c>
      <c r="D21" t="n">
        <v>33</v>
      </c>
      <c r="E21" s="6" t="n">
        <v>2407.55</v>
      </c>
      <c r="F21" s="6" t="n">
        <v>1401.34</v>
      </c>
      <c r="G21" t="n">
        <v>33</v>
      </c>
      <c r="H21" t="n">
        <v>873</v>
      </c>
    </row>
    <row r="22">
      <c r="A22" s="5" t="n">
        <v>46153</v>
      </c>
      <c r="B22" t="inlineStr">
        <is>
          <t>East</t>
        </is>
      </c>
      <c r="C22" t="inlineStr">
        <is>
          <t>Paid</t>
        </is>
      </c>
      <c r="D22" t="n">
        <v>33</v>
      </c>
      <c r="E22" s="6" t="n">
        <v>2719.73</v>
      </c>
      <c r="F22" s="6" t="n">
        <v>1813.29</v>
      </c>
      <c r="G22" t="n">
        <v>33</v>
      </c>
      <c r="H22" t="n">
        <v>997</v>
      </c>
    </row>
    <row r="23">
      <c r="A23" s="5" t="n">
        <v>46153</v>
      </c>
      <c r="B23" t="inlineStr">
        <is>
          <t>East</t>
        </is>
      </c>
      <c r="C23" t="inlineStr">
        <is>
          <t>Organic</t>
        </is>
      </c>
      <c r="D23" t="n">
        <v>25</v>
      </c>
      <c r="E23" s="6" t="n">
        <v>1905.23</v>
      </c>
      <c r="F23" s="6" t="n">
        <v>1174.08</v>
      </c>
      <c r="G23" t="n">
        <v>25</v>
      </c>
      <c r="H23" t="n">
        <v>777</v>
      </c>
    </row>
    <row r="24">
      <c r="A24" s="5" t="n">
        <v>46153</v>
      </c>
      <c r="B24" t="inlineStr">
        <is>
          <t>West</t>
        </is>
      </c>
      <c r="C24" t="inlineStr">
        <is>
          <t>Paid</t>
        </is>
      </c>
      <c r="D24" t="n">
        <v>18</v>
      </c>
      <c r="E24" s="6" t="n">
        <v>1441.43</v>
      </c>
      <c r="F24" s="6" t="n">
        <v>910.36</v>
      </c>
      <c r="G24" t="n">
        <v>18</v>
      </c>
      <c r="H24" t="n">
        <v>755</v>
      </c>
    </row>
    <row r="25">
      <c r="A25" s="5" t="n">
        <v>46153</v>
      </c>
      <c r="B25" t="inlineStr">
        <is>
          <t>West</t>
        </is>
      </c>
      <c r="C25" t="inlineStr">
        <is>
          <t>Organic</t>
        </is>
      </c>
      <c r="D25" t="n">
        <v>21</v>
      </c>
      <c r="E25" s="6" t="n">
        <v>1513.3</v>
      </c>
      <c r="F25" s="6" t="n">
        <v>907.39</v>
      </c>
      <c r="G25" t="n">
        <v>21</v>
      </c>
      <c r="H25" t="n">
        <v>847</v>
      </c>
    </row>
    <row r="26">
      <c r="A26" s="5" t="n">
        <v>46160</v>
      </c>
      <c r="B26" t="inlineStr">
        <is>
          <t>North</t>
        </is>
      </c>
      <c r="C26" t="inlineStr">
        <is>
          <t>Paid</t>
        </is>
      </c>
      <c r="D26" t="n">
        <v>66</v>
      </c>
      <c r="E26" s="6" t="n">
        <v>5564.97</v>
      </c>
      <c r="F26" s="6" t="n">
        <v>3683.46</v>
      </c>
      <c r="G26" t="n">
        <v>66</v>
      </c>
      <c r="H26" t="n">
        <v>1284</v>
      </c>
    </row>
    <row r="27">
      <c r="A27" s="5" t="n">
        <v>46160</v>
      </c>
      <c r="B27" t="inlineStr">
        <is>
          <t>North</t>
        </is>
      </c>
      <c r="C27" t="inlineStr">
        <is>
          <t>Organic</t>
        </is>
      </c>
      <c r="D27" t="n">
        <v>40</v>
      </c>
      <c r="E27" s="6" t="n">
        <v>2992.27</v>
      </c>
      <c r="F27" s="6" t="n">
        <v>1854.63</v>
      </c>
      <c r="G27" t="n">
        <v>40</v>
      </c>
      <c r="H27" t="n">
        <v>762</v>
      </c>
    </row>
    <row r="28">
      <c r="A28" s="5" t="n">
        <v>46160</v>
      </c>
      <c r="B28" t="inlineStr">
        <is>
          <t>South</t>
        </is>
      </c>
      <c r="C28" t="inlineStr">
        <is>
          <t>Paid</t>
        </is>
      </c>
      <c r="D28" t="n">
        <v>33</v>
      </c>
      <c r="E28" s="6" t="n">
        <v>2642.93</v>
      </c>
      <c r="F28" s="6" t="n">
        <v>1602.99</v>
      </c>
      <c r="G28" t="n">
        <v>33</v>
      </c>
      <c r="H28" t="n">
        <v>875</v>
      </c>
    </row>
    <row r="29">
      <c r="A29" s="5" t="n">
        <v>46160</v>
      </c>
      <c r="B29" t="inlineStr">
        <is>
          <t>South</t>
        </is>
      </c>
      <c r="C29" t="inlineStr">
        <is>
          <t>Organic</t>
        </is>
      </c>
      <c r="D29" t="n">
        <v>32</v>
      </c>
      <c r="E29" s="6" t="n">
        <v>2421.4</v>
      </c>
      <c r="F29" s="6" t="n">
        <v>1414.68</v>
      </c>
      <c r="G29" t="n">
        <v>32</v>
      </c>
      <c r="H29" t="n">
        <v>827</v>
      </c>
    </row>
    <row r="30">
      <c r="A30" s="5" t="n">
        <v>46160</v>
      </c>
      <c r="B30" t="inlineStr">
        <is>
          <t>East</t>
        </is>
      </c>
      <c r="C30" t="inlineStr">
        <is>
          <t>Paid</t>
        </is>
      </c>
      <c r="D30" t="n">
        <v>31</v>
      </c>
      <c r="E30" s="6" t="n">
        <v>2604.93</v>
      </c>
      <c r="F30" s="6" t="n">
        <v>1727.5</v>
      </c>
      <c r="G30" t="n">
        <v>31</v>
      </c>
      <c r="H30" t="n">
        <v>962</v>
      </c>
    </row>
    <row r="31">
      <c r="A31" s="5" t="n">
        <v>46160</v>
      </c>
      <c r="B31" t="inlineStr">
        <is>
          <t>East</t>
        </is>
      </c>
      <c r="C31" t="inlineStr">
        <is>
          <t>Organic</t>
        </is>
      </c>
      <c r="D31" t="n">
        <v>26</v>
      </c>
      <c r="E31" s="6" t="n">
        <v>1936.58</v>
      </c>
      <c r="F31" s="6" t="n">
        <v>1103.6</v>
      </c>
      <c r="G31" t="n">
        <v>26</v>
      </c>
      <c r="H31" t="n">
        <v>768</v>
      </c>
    </row>
    <row r="32">
      <c r="A32" s="5" t="n">
        <v>46160</v>
      </c>
      <c r="B32" t="inlineStr">
        <is>
          <t>West</t>
        </is>
      </c>
      <c r="C32" t="inlineStr">
        <is>
          <t>Paid</t>
        </is>
      </c>
      <c r="D32" t="n">
        <v>30</v>
      </c>
      <c r="E32" s="6" t="n">
        <v>2501.13</v>
      </c>
      <c r="F32" s="6" t="n">
        <v>1548.06</v>
      </c>
      <c r="G32" t="n">
        <v>30</v>
      </c>
      <c r="H32" t="n">
        <v>1158</v>
      </c>
    </row>
    <row r="33">
      <c r="A33" s="5" t="n">
        <v>46160</v>
      </c>
      <c r="B33" t="inlineStr">
        <is>
          <t>West</t>
        </is>
      </c>
      <c r="C33" t="inlineStr">
        <is>
          <t>Organic</t>
        </is>
      </c>
      <c r="D33" t="n">
        <v>19</v>
      </c>
      <c r="E33" s="6" t="n">
        <v>1365.46</v>
      </c>
      <c r="F33" s="6" t="n">
        <v>915.9299999999999</v>
      </c>
      <c r="G33" t="n">
        <v>19</v>
      </c>
      <c r="H33" t="n">
        <v>769</v>
      </c>
    </row>
    <row r="34">
      <c r="A34" s="5" t="n">
        <v>46167</v>
      </c>
      <c r="B34" t="inlineStr">
        <is>
          <t>North</t>
        </is>
      </c>
      <c r="C34" t="inlineStr">
        <is>
          <t>Paid</t>
        </is>
      </c>
      <c r="D34" t="n">
        <v>65</v>
      </c>
      <c r="E34" s="6" t="n">
        <v>5268.44</v>
      </c>
      <c r="F34" s="6" t="n">
        <v>2937.31</v>
      </c>
      <c r="G34" t="n">
        <v>65</v>
      </c>
      <c r="H34" t="n">
        <v>1214</v>
      </c>
    </row>
    <row r="35">
      <c r="A35" s="5" t="n">
        <v>46167</v>
      </c>
      <c r="B35" t="inlineStr">
        <is>
          <t>North</t>
        </is>
      </c>
      <c r="C35" t="inlineStr">
        <is>
          <t>Organic</t>
        </is>
      </c>
      <c r="D35" t="n">
        <v>45</v>
      </c>
      <c r="E35" s="6" t="n">
        <v>3247.21</v>
      </c>
      <c r="F35" s="6" t="n">
        <v>1991.12</v>
      </c>
      <c r="G35" t="n">
        <v>45</v>
      </c>
      <c r="H35" t="n">
        <v>846</v>
      </c>
    </row>
    <row r="36">
      <c r="A36" s="5" t="n">
        <v>46167</v>
      </c>
      <c r="B36" t="inlineStr">
        <is>
          <t>South</t>
        </is>
      </c>
      <c r="C36" t="inlineStr">
        <is>
          <t>Paid</t>
        </is>
      </c>
      <c r="D36" t="n">
        <v>29</v>
      </c>
      <c r="E36" s="6" t="n">
        <v>2415.93</v>
      </c>
      <c r="F36" s="6" t="n">
        <v>1369.09</v>
      </c>
      <c r="G36" t="n">
        <v>29</v>
      </c>
      <c r="H36" t="n">
        <v>754</v>
      </c>
    </row>
    <row r="37">
      <c r="A37" s="5" t="n">
        <v>46167</v>
      </c>
      <c r="B37" t="inlineStr">
        <is>
          <t>South</t>
        </is>
      </c>
      <c r="C37" t="inlineStr">
        <is>
          <t>Organic</t>
        </is>
      </c>
      <c r="D37" t="n">
        <v>31</v>
      </c>
      <c r="E37" s="6" t="n">
        <v>2261.66</v>
      </c>
      <c r="F37" s="6" t="n">
        <v>1500.42</v>
      </c>
      <c r="G37" t="n">
        <v>31</v>
      </c>
      <c r="H37" t="n">
        <v>830</v>
      </c>
    </row>
    <row r="38">
      <c r="A38" s="5" t="n">
        <v>46167</v>
      </c>
      <c r="B38" t="inlineStr">
        <is>
          <t>East</t>
        </is>
      </c>
      <c r="C38" t="inlineStr">
        <is>
          <t>Paid</t>
        </is>
      </c>
      <c r="D38" t="n">
        <v>30</v>
      </c>
      <c r="E38" s="6" t="n">
        <v>2465.8</v>
      </c>
      <c r="F38" s="6" t="n">
        <v>1590.17</v>
      </c>
      <c r="G38" t="n">
        <v>30</v>
      </c>
      <c r="H38" t="n">
        <v>918</v>
      </c>
    </row>
    <row r="39">
      <c r="A39" s="5" t="n">
        <v>46167</v>
      </c>
      <c r="B39" t="inlineStr">
        <is>
          <t>East</t>
        </is>
      </c>
      <c r="C39" t="inlineStr">
        <is>
          <t>Organic</t>
        </is>
      </c>
      <c r="D39" t="n">
        <v>25</v>
      </c>
      <c r="E39" s="6" t="n">
        <v>1904.96</v>
      </c>
      <c r="F39" s="6" t="n">
        <v>1208.67</v>
      </c>
      <c r="G39" t="n">
        <v>25</v>
      </c>
      <c r="H39" t="n">
        <v>759</v>
      </c>
    </row>
    <row r="40">
      <c r="A40" s="5" t="n">
        <v>46167</v>
      </c>
      <c r="B40" t="inlineStr">
        <is>
          <t>West</t>
        </is>
      </c>
      <c r="C40" t="inlineStr">
        <is>
          <t>Paid</t>
        </is>
      </c>
      <c r="D40" t="n">
        <v>25</v>
      </c>
      <c r="E40" s="6" t="n">
        <v>2003.38</v>
      </c>
      <c r="F40" s="6" t="n">
        <v>1160.38</v>
      </c>
      <c r="G40" t="n">
        <v>25</v>
      </c>
      <c r="H40" t="n">
        <v>963</v>
      </c>
    </row>
    <row r="41">
      <c r="A41" s="5" t="n">
        <v>46167</v>
      </c>
      <c r="B41" t="inlineStr">
        <is>
          <t>West</t>
        </is>
      </c>
      <c r="C41" t="inlineStr">
        <is>
          <t>Organic</t>
        </is>
      </c>
      <c r="D41" t="n">
        <v>21</v>
      </c>
      <c r="E41" s="6" t="n">
        <v>1528.84</v>
      </c>
      <c r="F41" s="6" t="n">
        <v>884.63</v>
      </c>
      <c r="G41" t="n">
        <v>21</v>
      </c>
      <c r="H41" t="n">
        <v>803</v>
      </c>
    </row>
    <row r="42">
      <c r="A42" s="5" t="n">
        <v>46174</v>
      </c>
      <c r="B42" t="inlineStr">
        <is>
          <t>North</t>
        </is>
      </c>
      <c r="C42" t="inlineStr">
        <is>
          <t>Paid</t>
        </is>
      </c>
      <c r="D42" t="n">
        <v>38</v>
      </c>
      <c r="E42" s="6" t="n">
        <v>3065.32</v>
      </c>
      <c r="F42" s="6" t="n">
        <v>2046.73</v>
      </c>
      <c r="G42" t="n">
        <v>38</v>
      </c>
      <c r="H42" t="n">
        <v>735</v>
      </c>
    </row>
    <row r="43">
      <c r="A43" s="5" t="n">
        <v>46174</v>
      </c>
      <c r="B43" t="inlineStr">
        <is>
          <t>North</t>
        </is>
      </c>
      <c r="C43" t="inlineStr">
        <is>
          <t>Organic</t>
        </is>
      </c>
      <c r="D43" t="n">
        <v>42</v>
      </c>
      <c r="E43" s="6" t="n">
        <v>3059.14</v>
      </c>
      <c r="F43" s="6" t="n">
        <v>1948.57</v>
      </c>
      <c r="G43" t="n">
        <v>42</v>
      </c>
      <c r="H43" t="n">
        <v>844</v>
      </c>
    </row>
    <row r="44">
      <c r="A44" s="5" t="n">
        <v>46174</v>
      </c>
      <c r="B44" t="inlineStr">
        <is>
          <t>South</t>
        </is>
      </c>
      <c r="C44" t="inlineStr">
        <is>
          <t>Paid</t>
        </is>
      </c>
      <c r="D44" t="n">
        <v>30</v>
      </c>
      <c r="E44" s="6" t="n">
        <v>2524.28</v>
      </c>
      <c r="F44" s="6" t="n">
        <v>1575.75</v>
      </c>
      <c r="G44" t="n">
        <v>30</v>
      </c>
      <c r="H44" t="n">
        <v>843</v>
      </c>
    </row>
    <row r="45">
      <c r="A45" s="5" t="n">
        <v>46174</v>
      </c>
      <c r="B45" t="inlineStr">
        <is>
          <t>South</t>
        </is>
      </c>
      <c r="C45" t="inlineStr">
        <is>
          <t>Organic</t>
        </is>
      </c>
      <c r="D45" t="n">
        <v>32</v>
      </c>
      <c r="E45" s="6" t="n">
        <v>2411.69</v>
      </c>
      <c r="F45" s="6" t="n">
        <v>1386.13</v>
      </c>
      <c r="G45" t="n">
        <v>32</v>
      </c>
      <c r="H45" t="n">
        <v>829</v>
      </c>
    </row>
    <row r="46">
      <c r="A46" s="5" t="n">
        <v>46174</v>
      </c>
      <c r="B46" t="inlineStr">
        <is>
          <t>East</t>
        </is>
      </c>
      <c r="C46" t="inlineStr">
        <is>
          <t>Paid</t>
        </is>
      </c>
      <c r="D46" t="n">
        <v>24</v>
      </c>
      <c r="E46" s="6" t="n">
        <v>1958.98</v>
      </c>
      <c r="F46" s="6" t="n">
        <v>1196.37</v>
      </c>
      <c r="G46" t="n">
        <v>24</v>
      </c>
      <c r="H46" t="n">
        <v>729</v>
      </c>
    </row>
    <row r="47">
      <c r="A47" s="5" t="n">
        <v>46174</v>
      </c>
      <c r="B47" t="inlineStr">
        <is>
          <t>East</t>
        </is>
      </c>
      <c r="C47" t="inlineStr">
        <is>
          <t>Organic</t>
        </is>
      </c>
      <c r="D47" t="n">
        <v>27</v>
      </c>
      <c r="E47" s="6" t="n">
        <v>2056.04</v>
      </c>
      <c r="F47" s="6" t="n">
        <v>1157.13</v>
      </c>
      <c r="G47" t="n">
        <v>27</v>
      </c>
      <c r="H47" t="n">
        <v>809</v>
      </c>
    </row>
    <row r="48">
      <c r="A48" s="5" t="n">
        <v>46174</v>
      </c>
      <c r="B48" t="inlineStr">
        <is>
          <t>West</t>
        </is>
      </c>
      <c r="C48" t="inlineStr">
        <is>
          <t>Paid</t>
        </is>
      </c>
      <c r="D48" t="n">
        <v>24</v>
      </c>
      <c r="E48" s="6" t="n">
        <v>2010.71</v>
      </c>
      <c r="F48" s="6" t="n">
        <v>1170.89</v>
      </c>
      <c r="G48" t="n">
        <v>24</v>
      </c>
      <c r="H48" t="n">
        <v>942</v>
      </c>
    </row>
    <row r="49">
      <c r="A49" s="5" t="n">
        <v>46174</v>
      </c>
      <c r="B49" t="inlineStr">
        <is>
          <t>West</t>
        </is>
      </c>
      <c r="C49" t="inlineStr">
        <is>
          <t>Organic</t>
        </is>
      </c>
      <c r="D49" t="n">
        <v>20</v>
      </c>
      <c r="E49" s="6" t="n">
        <v>1473.06</v>
      </c>
      <c r="F49" s="6" t="n">
        <v>863.52</v>
      </c>
      <c r="G49" t="n">
        <v>20</v>
      </c>
      <c r="H49" t="n">
        <v>788</v>
      </c>
    </row>
  </sheetData>
  <pageMargins left="0.75" right="0.75" top="1" bottom="1" header="0.5" footer="0.5"/>
  <pageSetup orientation="landscape" fitToHeight="1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8" customWidth="1" min="4" max="4"/>
    <col width="13" customWidth="1" min="5" max="5"/>
    <col width="13" customWidth="1" min="6" max="6"/>
    <col width="12" customWidth="1" min="7" max="7"/>
    <col width="13" customWidth="1" min="8" max="8"/>
    <col width="11" customWidth="1" min="9" max="9"/>
    <col width="13" customWidth="1" min="10" max="10"/>
    <col width="12" customWidth="1" min="11" max="11"/>
    <col width="14" customWidth="1" min="12" max="12"/>
  </cols>
  <sheetData>
    <row r="1">
      <c r="A1" s="7" t="inlineStr">
        <is>
          <t>Date</t>
        </is>
      </c>
      <c r="B1" s="7" t="inlineStr">
        <is>
          <t>Region</t>
        </is>
      </c>
      <c r="C1" s="7" t="inlineStr">
        <is>
          <t>Channel</t>
        </is>
      </c>
      <c r="D1" s="7" t="inlineStr">
        <is>
          <t>Orders</t>
        </is>
      </c>
      <c r="E1" s="7" t="inlineStr">
        <is>
          <t>Revenue</t>
        </is>
      </c>
      <c r="F1" s="7" t="inlineStr">
        <is>
          <t>Cost</t>
        </is>
      </c>
      <c r="G1" s="7" t="inlineStr">
        <is>
          <t>Gross Margin</t>
        </is>
      </c>
      <c r="H1" s="7" t="inlineStr">
        <is>
          <t>Conversion Rate</t>
        </is>
      </c>
      <c r="I1" s="7" t="inlineStr">
        <is>
          <t>AOV</t>
        </is>
      </c>
      <c r="J1" s="7" t="inlineStr">
        <is>
          <t>WoW Rev Change</t>
        </is>
      </c>
      <c r="K1" s="7" t="inlineStr">
        <is>
          <t>Target</t>
        </is>
      </c>
      <c r="L1" s="7" t="inlineStr">
        <is>
          <t>Variance to Target</t>
        </is>
      </c>
    </row>
    <row r="2">
      <c r="A2" s="8">
        <f>'Raw_Data'!A2</f>
        <v/>
      </c>
      <c r="B2" s="9">
        <f>'Raw_Data'!B2</f>
        <v/>
      </c>
      <c r="C2" s="9">
        <f>'Raw_Data'!C2</f>
        <v/>
      </c>
      <c r="D2" s="9">
        <f>'Raw_Data'!D2</f>
        <v/>
      </c>
      <c r="E2" s="10">
        <f>'Raw_Data'!E2</f>
        <v/>
      </c>
      <c r="F2" s="10">
        <f>'Raw_Data'!F2</f>
        <v/>
      </c>
      <c r="G2" s="11">
        <f>IFERROR((E2-F2)/E2,0)</f>
        <v/>
      </c>
      <c r="H2" s="12">
        <f>IFERROR('Raw_Data'!G2/'Raw_Data'!H2,0)</f>
        <v/>
      </c>
      <c r="I2" s="10">
        <f>IFERROR(E2/D2,0)</f>
        <v/>
      </c>
      <c r="J2" s="9" t="inlineStr"/>
      <c r="K2" s="10">
        <f>IFERROR(SUMIFS(Assumptions!$C$13:$C$20,Assumptions!$A$13:$A$20,B2,Assumptions!$B$13:$B$20,C2),0)</f>
        <v/>
      </c>
      <c r="L2" s="11">
        <f>IFERROR(E2/K2-1,"")</f>
        <v/>
      </c>
    </row>
    <row r="3">
      <c r="A3" s="8">
        <f>'Raw_Data'!A3</f>
        <v/>
      </c>
      <c r="B3" s="9">
        <f>'Raw_Data'!B3</f>
        <v/>
      </c>
      <c r="C3" s="9">
        <f>'Raw_Data'!C3</f>
        <v/>
      </c>
      <c r="D3" s="9">
        <f>'Raw_Data'!D3</f>
        <v/>
      </c>
      <c r="E3" s="10">
        <f>'Raw_Data'!E3</f>
        <v/>
      </c>
      <c r="F3" s="10">
        <f>'Raw_Data'!F3</f>
        <v/>
      </c>
      <c r="G3" s="11">
        <f>IFERROR((E3-F3)/E3,0)</f>
        <v/>
      </c>
      <c r="H3" s="12">
        <f>IFERROR('Raw_Data'!G3/'Raw_Data'!H3,0)</f>
        <v/>
      </c>
      <c r="I3" s="10">
        <f>IFERROR(E3/D3,0)</f>
        <v/>
      </c>
      <c r="J3" s="9" t="inlineStr"/>
      <c r="K3" s="10">
        <f>IFERROR(SUMIFS(Assumptions!$C$13:$C$20,Assumptions!$A$13:$A$20,B3,Assumptions!$B$13:$B$20,C3),0)</f>
        <v/>
      </c>
      <c r="L3" s="11">
        <f>IFERROR(E3/K3-1,"")</f>
        <v/>
      </c>
    </row>
    <row r="4">
      <c r="A4" s="8">
        <f>'Raw_Data'!A4</f>
        <v/>
      </c>
      <c r="B4" s="9">
        <f>'Raw_Data'!B4</f>
        <v/>
      </c>
      <c r="C4" s="9">
        <f>'Raw_Data'!C4</f>
        <v/>
      </c>
      <c r="D4" s="9">
        <f>'Raw_Data'!D4</f>
        <v/>
      </c>
      <c r="E4" s="10">
        <f>'Raw_Data'!E4</f>
        <v/>
      </c>
      <c r="F4" s="10">
        <f>'Raw_Data'!F4</f>
        <v/>
      </c>
      <c r="G4" s="11">
        <f>IFERROR((E4-F4)/E4,0)</f>
        <v/>
      </c>
      <c r="H4" s="12">
        <f>IFERROR('Raw_Data'!G4/'Raw_Data'!H4,0)</f>
        <v/>
      </c>
      <c r="I4" s="10">
        <f>IFERROR(E4/D4,0)</f>
        <v/>
      </c>
      <c r="J4" s="9" t="inlineStr"/>
      <c r="K4" s="10">
        <f>IFERROR(SUMIFS(Assumptions!$C$13:$C$20,Assumptions!$A$13:$A$20,B4,Assumptions!$B$13:$B$20,C4),0)</f>
        <v/>
      </c>
      <c r="L4" s="11">
        <f>IFERROR(E4/K4-1,"")</f>
        <v/>
      </c>
    </row>
    <row r="5">
      <c r="A5" s="8">
        <f>'Raw_Data'!A5</f>
        <v/>
      </c>
      <c r="B5" s="9">
        <f>'Raw_Data'!B5</f>
        <v/>
      </c>
      <c r="C5" s="9">
        <f>'Raw_Data'!C5</f>
        <v/>
      </c>
      <c r="D5" s="9">
        <f>'Raw_Data'!D5</f>
        <v/>
      </c>
      <c r="E5" s="10">
        <f>'Raw_Data'!E5</f>
        <v/>
      </c>
      <c r="F5" s="10">
        <f>'Raw_Data'!F5</f>
        <v/>
      </c>
      <c r="G5" s="11">
        <f>IFERROR((E5-F5)/E5,0)</f>
        <v/>
      </c>
      <c r="H5" s="12">
        <f>IFERROR('Raw_Data'!G5/'Raw_Data'!H5,0)</f>
        <v/>
      </c>
      <c r="I5" s="10">
        <f>IFERROR(E5/D5,0)</f>
        <v/>
      </c>
      <c r="J5" s="9" t="inlineStr"/>
      <c r="K5" s="10">
        <f>IFERROR(SUMIFS(Assumptions!$C$13:$C$20,Assumptions!$A$13:$A$20,B5,Assumptions!$B$13:$B$20,C5),0)</f>
        <v/>
      </c>
      <c r="L5" s="11">
        <f>IFERROR(E5/K5-1,"")</f>
        <v/>
      </c>
    </row>
    <row r="6">
      <c r="A6" s="8">
        <f>'Raw_Data'!A6</f>
        <v/>
      </c>
      <c r="B6" s="9">
        <f>'Raw_Data'!B6</f>
        <v/>
      </c>
      <c r="C6" s="9">
        <f>'Raw_Data'!C6</f>
        <v/>
      </c>
      <c r="D6" s="9">
        <f>'Raw_Data'!D6</f>
        <v/>
      </c>
      <c r="E6" s="10">
        <f>'Raw_Data'!E6</f>
        <v/>
      </c>
      <c r="F6" s="10">
        <f>'Raw_Data'!F6</f>
        <v/>
      </c>
      <c r="G6" s="11">
        <f>IFERROR((E6-F6)/E6,0)</f>
        <v/>
      </c>
      <c r="H6" s="12">
        <f>IFERROR('Raw_Data'!G6/'Raw_Data'!H6,0)</f>
        <v/>
      </c>
      <c r="I6" s="10">
        <f>IFERROR(E6/D6,0)</f>
        <v/>
      </c>
      <c r="J6" s="9" t="inlineStr"/>
      <c r="K6" s="10">
        <f>IFERROR(SUMIFS(Assumptions!$C$13:$C$20,Assumptions!$A$13:$A$20,B6,Assumptions!$B$13:$B$20,C6),0)</f>
        <v/>
      </c>
      <c r="L6" s="11">
        <f>IFERROR(E6/K6-1,"")</f>
        <v/>
      </c>
    </row>
    <row r="7">
      <c r="A7" s="8">
        <f>'Raw_Data'!A7</f>
        <v/>
      </c>
      <c r="B7" s="9">
        <f>'Raw_Data'!B7</f>
        <v/>
      </c>
      <c r="C7" s="9">
        <f>'Raw_Data'!C7</f>
        <v/>
      </c>
      <c r="D7" s="9">
        <f>'Raw_Data'!D7</f>
        <v/>
      </c>
      <c r="E7" s="10">
        <f>'Raw_Data'!E7</f>
        <v/>
      </c>
      <c r="F7" s="10">
        <f>'Raw_Data'!F7</f>
        <v/>
      </c>
      <c r="G7" s="11">
        <f>IFERROR((E7-F7)/E7,0)</f>
        <v/>
      </c>
      <c r="H7" s="12">
        <f>IFERROR('Raw_Data'!G7/'Raw_Data'!H7,0)</f>
        <v/>
      </c>
      <c r="I7" s="10">
        <f>IFERROR(E7/D7,0)</f>
        <v/>
      </c>
      <c r="J7" s="9" t="inlineStr"/>
      <c r="K7" s="10">
        <f>IFERROR(SUMIFS(Assumptions!$C$13:$C$20,Assumptions!$A$13:$A$20,B7,Assumptions!$B$13:$B$20,C7),0)</f>
        <v/>
      </c>
      <c r="L7" s="11">
        <f>IFERROR(E7/K7-1,"")</f>
        <v/>
      </c>
    </row>
    <row r="8">
      <c r="A8" s="8">
        <f>'Raw_Data'!A8</f>
        <v/>
      </c>
      <c r="B8" s="9">
        <f>'Raw_Data'!B8</f>
        <v/>
      </c>
      <c r="C8" s="9">
        <f>'Raw_Data'!C8</f>
        <v/>
      </c>
      <c r="D8" s="9">
        <f>'Raw_Data'!D8</f>
        <v/>
      </c>
      <c r="E8" s="10">
        <f>'Raw_Data'!E8</f>
        <v/>
      </c>
      <c r="F8" s="10">
        <f>'Raw_Data'!F8</f>
        <v/>
      </c>
      <c r="G8" s="11">
        <f>IFERROR((E8-F8)/E8,0)</f>
        <v/>
      </c>
      <c r="H8" s="12">
        <f>IFERROR('Raw_Data'!G8/'Raw_Data'!H8,0)</f>
        <v/>
      </c>
      <c r="I8" s="10">
        <f>IFERROR(E8/D8,0)</f>
        <v/>
      </c>
      <c r="J8" s="9" t="inlineStr"/>
      <c r="K8" s="10">
        <f>IFERROR(SUMIFS(Assumptions!$C$13:$C$20,Assumptions!$A$13:$A$20,B8,Assumptions!$B$13:$B$20,C8),0)</f>
        <v/>
      </c>
      <c r="L8" s="11">
        <f>IFERROR(E8/K8-1,"")</f>
        <v/>
      </c>
    </row>
    <row r="9">
      <c r="A9" s="8">
        <f>'Raw_Data'!A9</f>
        <v/>
      </c>
      <c r="B9" s="9">
        <f>'Raw_Data'!B9</f>
        <v/>
      </c>
      <c r="C9" s="9">
        <f>'Raw_Data'!C9</f>
        <v/>
      </c>
      <c r="D9" s="9">
        <f>'Raw_Data'!D9</f>
        <v/>
      </c>
      <c r="E9" s="10">
        <f>'Raw_Data'!E9</f>
        <v/>
      </c>
      <c r="F9" s="10">
        <f>'Raw_Data'!F9</f>
        <v/>
      </c>
      <c r="G9" s="11">
        <f>IFERROR((E9-F9)/E9,0)</f>
        <v/>
      </c>
      <c r="H9" s="12">
        <f>IFERROR('Raw_Data'!G9/'Raw_Data'!H9,0)</f>
        <v/>
      </c>
      <c r="I9" s="10">
        <f>IFERROR(E9/D9,0)</f>
        <v/>
      </c>
      <c r="J9" s="9" t="inlineStr"/>
      <c r="K9" s="10">
        <f>IFERROR(SUMIFS(Assumptions!$C$13:$C$20,Assumptions!$A$13:$A$20,B9,Assumptions!$B$13:$B$20,C9),0)</f>
        <v/>
      </c>
      <c r="L9" s="11">
        <f>IFERROR(E9/K9-1,"")</f>
        <v/>
      </c>
    </row>
    <row r="10">
      <c r="A10" s="8">
        <f>'Raw_Data'!A10</f>
        <v/>
      </c>
      <c r="B10" s="9">
        <f>'Raw_Data'!B10</f>
        <v/>
      </c>
      <c r="C10" s="9">
        <f>'Raw_Data'!C10</f>
        <v/>
      </c>
      <c r="D10" s="9">
        <f>'Raw_Data'!D10</f>
        <v/>
      </c>
      <c r="E10" s="10">
        <f>'Raw_Data'!E10</f>
        <v/>
      </c>
      <c r="F10" s="10">
        <f>'Raw_Data'!F10</f>
        <v/>
      </c>
      <c r="G10" s="11">
        <f>IFERROR((E10-F10)/E10,0)</f>
        <v/>
      </c>
      <c r="H10" s="12">
        <f>IFERROR('Raw_Data'!G10/'Raw_Data'!H10,0)</f>
        <v/>
      </c>
      <c r="I10" s="10">
        <f>IFERROR(E10/D10,0)</f>
        <v/>
      </c>
      <c r="J10" s="11">
        <f>IFERROR(E10/E2-1,"")</f>
        <v/>
      </c>
      <c r="K10" s="10">
        <f>IFERROR(SUMIFS(Assumptions!$C$13:$C$20,Assumptions!$A$13:$A$20,B10,Assumptions!$B$13:$B$20,C10),0)</f>
        <v/>
      </c>
      <c r="L10" s="11">
        <f>IFERROR(E10/K10-1,"")</f>
        <v/>
      </c>
    </row>
    <row r="11">
      <c r="A11" s="8">
        <f>'Raw_Data'!A11</f>
        <v/>
      </c>
      <c r="B11" s="9">
        <f>'Raw_Data'!B11</f>
        <v/>
      </c>
      <c r="C11" s="9">
        <f>'Raw_Data'!C11</f>
        <v/>
      </c>
      <c r="D11" s="9">
        <f>'Raw_Data'!D11</f>
        <v/>
      </c>
      <c r="E11" s="10">
        <f>'Raw_Data'!E11</f>
        <v/>
      </c>
      <c r="F11" s="10">
        <f>'Raw_Data'!F11</f>
        <v/>
      </c>
      <c r="G11" s="11">
        <f>IFERROR((E11-F11)/E11,0)</f>
        <v/>
      </c>
      <c r="H11" s="12">
        <f>IFERROR('Raw_Data'!G11/'Raw_Data'!H11,0)</f>
        <v/>
      </c>
      <c r="I11" s="10">
        <f>IFERROR(E11/D11,0)</f>
        <v/>
      </c>
      <c r="J11" s="11">
        <f>IFERROR(E11/E3-1,"")</f>
        <v/>
      </c>
      <c r="K11" s="10">
        <f>IFERROR(SUMIFS(Assumptions!$C$13:$C$20,Assumptions!$A$13:$A$20,B11,Assumptions!$B$13:$B$20,C11),0)</f>
        <v/>
      </c>
      <c r="L11" s="11">
        <f>IFERROR(E11/K11-1,"")</f>
        <v/>
      </c>
    </row>
    <row r="12">
      <c r="A12" s="8">
        <f>'Raw_Data'!A12</f>
        <v/>
      </c>
      <c r="B12" s="9">
        <f>'Raw_Data'!B12</f>
        <v/>
      </c>
      <c r="C12" s="9">
        <f>'Raw_Data'!C12</f>
        <v/>
      </c>
      <c r="D12" s="9">
        <f>'Raw_Data'!D12</f>
        <v/>
      </c>
      <c r="E12" s="10">
        <f>'Raw_Data'!E12</f>
        <v/>
      </c>
      <c r="F12" s="10">
        <f>'Raw_Data'!F12</f>
        <v/>
      </c>
      <c r="G12" s="11">
        <f>IFERROR((E12-F12)/E12,0)</f>
        <v/>
      </c>
      <c r="H12" s="12">
        <f>IFERROR('Raw_Data'!G12/'Raw_Data'!H12,0)</f>
        <v/>
      </c>
      <c r="I12" s="10">
        <f>IFERROR(E12/D12,0)</f>
        <v/>
      </c>
      <c r="J12" s="11">
        <f>IFERROR(E12/E4-1,"")</f>
        <v/>
      </c>
      <c r="K12" s="10">
        <f>IFERROR(SUMIFS(Assumptions!$C$13:$C$20,Assumptions!$A$13:$A$20,B12,Assumptions!$B$13:$B$20,C12),0)</f>
        <v/>
      </c>
      <c r="L12" s="11">
        <f>IFERROR(E12/K12-1,"")</f>
        <v/>
      </c>
    </row>
    <row r="13">
      <c r="A13" s="8">
        <f>'Raw_Data'!A13</f>
        <v/>
      </c>
      <c r="B13" s="9">
        <f>'Raw_Data'!B13</f>
        <v/>
      </c>
      <c r="C13" s="9">
        <f>'Raw_Data'!C13</f>
        <v/>
      </c>
      <c r="D13" s="9">
        <f>'Raw_Data'!D13</f>
        <v/>
      </c>
      <c r="E13" s="10">
        <f>'Raw_Data'!E13</f>
        <v/>
      </c>
      <c r="F13" s="10">
        <f>'Raw_Data'!F13</f>
        <v/>
      </c>
      <c r="G13" s="11">
        <f>IFERROR((E13-F13)/E13,0)</f>
        <v/>
      </c>
      <c r="H13" s="12">
        <f>IFERROR('Raw_Data'!G13/'Raw_Data'!H13,0)</f>
        <v/>
      </c>
      <c r="I13" s="10">
        <f>IFERROR(E13/D13,0)</f>
        <v/>
      </c>
      <c r="J13" s="11">
        <f>IFERROR(E13/E5-1,"")</f>
        <v/>
      </c>
      <c r="K13" s="10">
        <f>IFERROR(SUMIFS(Assumptions!$C$13:$C$20,Assumptions!$A$13:$A$20,B13,Assumptions!$B$13:$B$20,C13),0)</f>
        <v/>
      </c>
      <c r="L13" s="11">
        <f>IFERROR(E13/K13-1,"")</f>
        <v/>
      </c>
    </row>
    <row r="14">
      <c r="A14" s="8">
        <f>'Raw_Data'!A14</f>
        <v/>
      </c>
      <c r="B14" s="9">
        <f>'Raw_Data'!B14</f>
        <v/>
      </c>
      <c r="C14" s="9">
        <f>'Raw_Data'!C14</f>
        <v/>
      </c>
      <c r="D14" s="9">
        <f>'Raw_Data'!D14</f>
        <v/>
      </c>
      <c r="E14" s="10">
        <f>'Raw_Data'!E14</f>
        <v/>
      </c>
      <c r="F14" s="10">
        <f>'Raw_Data'!F14</f>
        <v/>
      </c>
      <c r="G14" s="11">
        <f>IFERROR((E14-F14)/E14,0)</f>
        <v/>
      </c>
      <c r="H14" s="12">
        <f>IFERROR('Raw_Data'!G14/'Raw_Data'!H14,0)</f>
        <v/>
      </c>
      <c r="I14" s="10">
        <f>IFERROR(E14/D14,0)</f>
        <v/>
      </c>
      <c r="J14" s="11">
        <f>IFERROR(E14/E6-1,"")</f>
        <v/>
      </c>
      <c r="K14" s="10">
        <f>IFERROR(SUMIFS(Assumptions!$C$13:$C$20,Assumptions!$A$13:$A$20,B14,Assumptions!$B$13:$B$20,C14),0)</f>
        <v/>
      </c>
      <c r="L14" s="11">
        <f>IFERROR(E14/K14-1,"")</f>
        <v/>
      </c>
    </row>
    <row r="15">
      <c r="A15" s="8">
        <f>'Raw_Data'!A15</f>
        <v/>
      </c>
      <c r="B15" s="9">
        <f>'Raw_Data'!B15</f>
        <v/>
      </c>
      <c r="C15" s="9">
        <f>'Raw_Data'!C15</f>
        <v/>
      </c>
      <c r="D15" s="9">
        <f>'Raw_Data'!D15</f>
        <v/>
      </c>
      <c r="E15" s="10">
        <f>'Raw_Data'!E15</f>
        <v/>
      </c>
      <c r="F15" s="10">
        <f>'Raw_Data'!F15</f>
        <v/>
      </c>
      <c r="G15" s="11">
        <f>IFERROR((E15-F15)/E15,0)</f>
        <v/>
      </c>
      <c r="H15" s="12">
        <f>IFERROR('Raw_Data'!G15/'Raw_Data'!H15,0)</f>
        <v/>
      </c>
      <c r="I15" s="10">
        <f>IFERROR(E15/D15,0)</f>
        <v/>
      </c>
      <c r="J15" s="11">
        <f>IFERROR(E15/E7-1,"")</f>
        <v/>
      </c>
      <c r="K15" s="10">
        <f>IFERROR(SUMIFS(Assumptions!$C$13:$C$20,Assumptions!$A$13:$A$20,B15,Assumptions!$B$13:$B$20,C15),0)</f>
        <v/>
      </c>
      <c r="L15" s="11">
        <f>IFERROR(E15/K15-1,"")</f>
        <v/>
      </c>
    </row>
    <row r="16">
      <c r="A16" s="8">
        <f>'Raw_Data'!A16</f>
        <v/>
      </c>
      <c r="B16" s="9">
        <f>'Raw_Data'!B16</f>
        <v/>
      </c>
      <c r="C16" s="9">
        <f>'Raw_Data'!C16</f>
        <v/>
      </c>
      <c r="D16" s="9">
        <f>'Raw_Data'!D16</f>
        <v/>
      </c>
      <c r="E16" s="10">
        <f>'Raw_Data'!E16</f>
        <v/>
      </c>
      <c r="F16" s="10">
        <f>'Raw_Data'!F16</f>
        <v/>
      </c>
      <c r="G16" s="11">
        <f>IFERROR((E16-F16)/E16,0)</f>
        <v/>
      </c>
      <c r="H16" s="12">
        <f>IFERROR('Raw_Data'!G16/'Raw_Data'!H16,0)</f>
        <v/>
      </c>
      <c r="I16" s="10">
        <f>IFERROR(E16/D16,0)</f>
        <v/>
      </c>
      <c r="J16" s="11">
        <f>IFERROR(E16/E8-1,"")</f>
        <v/>
      </c>
      <c r="K16" s="10">
        <f>IFERROR(SUMIFS(Assumptions!$C$13:$C$20,Assumptions!$A$13:$A$20,B16,Assumptions!$B$13:$B$20,C16),0)</f>
        <v/>
      </c>
      <c r="L16" s="11">
        <f>IFERROR(E16/K16-1,"")</f>
        <v/>
      </c>
    </row>
    <row r="17">
      <c r="A17" s="8">
        <f>'Raw_Data'!A17</f>
        <v/>
      </c>
      <c r="B17" s="9">
        <f>'Raw_Data'!B17</f>
        <v/>
      </c>
      <c r="C17" s="9">
        <f>'Raw_Data'!C17</f>
        <v/>
      </c>
      <c r="D17" s="9">
        <f>'Raw_Data'!D17</f>
        <v/>
      </c>
      <c r="E17" s="10">
        <f>'Raw_Data'!E17</f>
        <v/>
      </c>
      <c r="F17" s="10">
        <f>'Raw_Data'!F17</f>
        <v/>
      </c>
      <c r="G17" s="11">
        <f>IFERROR((E17-F17)/E17,0)</f>
        <v/>
      </c>
      <c r="H17" s="12">
        <f>IFERROR('Raw_Data'!G17/'Raw_Data'!H17,0)</f>
        <v/>
      </c>
      <c r="I17" s="10">
        <f>IFERROR(E17/D17,0)</f>
        <v/>
      </c>
      <c r="J17" s="11">
        <f>IFERROR(E17/E9-1,"")</f>
        <v/>
      </c>
      <c r="K17" s="10">
        <f>IFERROR(SUMIFS(Assumptions!$C$13:$C$20,Assumptions!$A$13:$A$20,B17,Assumptions!$B$13:$B$20,C17),0)</f>
        <v/>
      </c>
      <c r="L17" s="11">
        <f>IFERROR(E17/K17-1,"")</f>
        <v/>
      </c>
    </row>
    <row r="18">
      <c r="A18" s="8">
        <f>'Raw_Data'!A18</f>
        <v/>
      </c>
      <c r="B18" s="9">
        <f>'Raw_Data'!B18</f>
        <v/>
      </c>
      <c r="C18" s="9">
        <f>'Raw_Data'!C18</f>
        <v/>
      </c>
      <c r="D18" s="9">
        <f>'Raw_Data'!D18</f>
        <v/>
      </c>
      <c r="E18" s="10">
        <f>'Raw_Data'!E18</f>
        <v/>
      </c>
      <c r="F18" s="10">
        <f>'Raw_Data'!F18</f>
        <v/>
      </c>
      <c r="G18" s="11">
        <f>IFERROR((E18-F18)/E18,0)</f>
        <v/>
      </c>
      <c r="H18" s="12">
        <f>IFERROR('Raw_Data'!G18/'Raw_Data'!H18,0)</f>
        <v/>
      </c>
      <c r="I18" s="10">
        <f>IFERROR(E18/D18,0)</f>
        <v/>
      </c>
      <c r="J18" s="11">
        <f>IFERROR(E18/E10-1,"")</f>
        <v/>
      </c>
      <c r="K18" s="10">
        <f>IFERROR(SUMIFS(Assumptions!$C$13:$C$20,Assumptions!$A$13:$A$20,B18,Assumptions!$B$13:$B$20,C18),0)</f>
        <v/>
      </c>
      <c r="L18" s="11">
        <f>IFERROR(E18/K18-1,"")</f>
        <v/>
      </c>
    </row>
    <row r="19">
      <c r="A19" s="8">
        <f>'Raw_Data'!A19</f>
        <v/>
      </c>
      <c r="B19" s="9">
        <f>'Raw_Data'!B19</f>
        <v/>
      </c>
      <c r="C19" s="9">
        <f>'Raw_Data'!C19</f>
        <v/>
      </c>
      <c r="D19" s="9">
        <f>'Raw_Data'!D19</f>
        <v/>
      </c>
      <c r="E19" s="10">
        <f>'Raw_Data'!E19</f>
        <v/>
      </c>
      <c r="F19" s="10">
        <f>'Raw_Data'!F19</f>
        <v/>
      </c>
      <c r="G19" s="11">
        <f>IFERROR((E19-F19)/E19,0)</f>
        <v/>
      </c>
      <c r="H19" s="12">
        <f>IFERROR('Raw_Data'!G19/'Raw_Data'!H19,0)</f>
        <v/>
      </c>
      <c r="I19" s="10">
        <f>IFERROR(E19/D19,0)</f>
        <v/>
      </c>
      <c r="J19" s="11">
        <f>IFERROR(E19/E11-1,"")</f>
        <v/>
      </c>
      <c r="K19" s="10">
        <f>IFERROR(SUMIFS(Assumptions!$C$13:$C$20,Assumptions!$A$13:$A$20,B19,Assumptions!$B$13:$B$20,C19),0)</f>
        <v/>
      </c>
      <c r="L19" s="11">
        <f>IFERROR(E19/K19-1,"")</f>
        <v/>
      </c>
    </row>
    <row r="20">
      <c r="A20" s="8">
        <f>'Raw_Data'!A20</f>
        <v/>
      </c>
      <c r="B20" s="9">
        <f>'Raw_Data'!B20</f>
        <v/>
      </c>
      <c r="C20" s="9">
        <f>'Raw_Data'!C20</f>
        <v/>
      </c>
      <c r="D20" s="9">
        <f>'Raw_Data'!D20</f>
        <v/>
      </c>
      <c r="E20" s="10">
        <f>'Raw_Data'!E20</f>
        <v/>
      </c>
      <c r="F20" s="10">
        <f>'Raw_Data'!F20</f>
        <v/>
      </c>
      <c r="G20" s="11">
        <f>IFERROR((E20-F20)/E20,0)</f>
        <v/>
      </c>
      <c r="H20" s="12">
        <f>IFERROR('Raw_Data'!G20/'Raw_Data'!H20,0)</f>
        <v/>
      </c>
      <c r="I20" s="10">
        <f>IFERROR(E20/D20,0)</f>
        <v/>
      </c>
      <c r="J20" s="11">
        <f>IFERROR(E20/E12-1,"")</f>
        <v/>
      </c>
      <c r="K20" s="10">
        <f>IFERROR(SUMIFS(Assumptions!$C$13:$C$20,Assumptions!$A$13:$A$20,B20,Assumptions!$B$13:$B$20,C20),0)</f>
        <v/>
      </c>
      <c r="L20" s="11">
        <f>IFERROR(E20/K20-1,"")</f>
        <v/>
      </c>
    </row>
    <row r="21">
      <c r="A21" s="8">
        <f>'Raw_Data'!A21</f>
        <v/>
      </c>
      <c r="B21" s="9">
        <f>'Raw_Data'!B21</f>
        <v/>
      </c>
      <c r="C21" s="9">
        <f>'Raw_Data'!C21</f>
        <v/>
      </c>
      <c r="D21" s="9">
        <f>'Raw_Data'!D21</f>
        <v/>
      </c>
      <c r="E21" s="10">
        <f>'Raw_Data'!E21</f>
        <v/>
      </c>
      <c r="F21" s="10">
        <f>'Raw_Data'!F21</f>
        <v/>
      </c>
      <c r="G21" s="11">
        <f>IFERROR((E21-F21)/E21,0)</f>
        <v/>
      </c>
      <c r="H21" s="12">
        <f>IFERROR('Raw_Data'!G21/'Raw_Data'!H21,0)</f>
        <v/>
      </c>
      <c r="I21" s="10">
        <f>IFERROR(E21/D21,0)</f>
        <v/>
      </c>
      <c r="J21" s="11">
        <f>IFERROR(E21/E13-1,"")</f>
        <v/>
      </c>
      <c r="K21" s="10">
        <f>IFERROR(SUMIFS(Assumptions!$C$13:$C$20,Assumptions!$A$13:$A$20,B21,Assumptions!$B$13:$B$20,C21),0)</f>
        <v/>
      </c>
      <c r="L21" s="11">
        <f>IFERROR(E21/K21-1,"")</f>
        <v/>
      </c>
    </row>
    <row r="22">
      <c r="A22" s="8">
        <f>'Raw_Data'!A22</f>
        <v/>
      </c>
      <c r="B22" s="9">
        <f>'Raw_Data'!B22</f>
        <v/>
      </c>
      <c r="C22" s="9">
        <f>'Raw_Data'!C22</f>
        <v/>
      </c>
      <c r="D22" s="9">
        <f>'Raw_Data'!D22</f>
        <v/>
      </c>
      <c r="E22" s="10">
        <f>'Raw_Data'!E22</f>
        <v/>
      </c>
      <c r="F22" s="10">
        <f>'Raw_Data'!F22</f>
        <v/>
      </c>
      <c r="G22" s="11">
        <f>IFERROR((E22-F22)/E22,0)</f>
        <v/>
      </c>
      <c r="H22" s="12">
        <f>IFERROR('Raw_Data'!G22/'Raw_Data'!H22,0)</f>
        <v/>
      </c>
      <c r="I22" s="10">
        <f>IFERROR(E22/D22,0)</f>
        <v/>
      </c>
      <c r="J22" s="11">
        <f>IFERROR(E22/E14-1,"")</f>
        <v/>
      </c>
      <c r="K22" s="10">
        <f>IFERROR(SUMIFS(Assumptions!$C$13:$C$20,Assumptions!$A$13:$A$20,B22,Assumptions!$B$13:$B$20,C22),0)</f>
        <v/>
      </c>
      <c r="L22" s="11">
        <f>IFERROR(E22/K22-1,"")</f>
        <v/>
      </c>
    </row>
    <row r="23">
      <c r="A23" s="8">
        <f>'Raw_Data'!A23</f>
        <v/>
      </c>
      <c r="B23" s="9">
        <f>'Raw_Data'!B23</f>
        <v/>
      </c>
      <c r="C23" s="9">
        <f>'Raw_Data'!C23</f>
        <v/>
      </c>
      <c r="D23" s="9">
        <f>'Raw_Data'!D23</f>
        <v/>
      </c>
      <c r="E23" s="10">
        <f>'Raw_Data'!E23</f>
        <v/>
      </c>
      <c r="F23" s="10">
        <f>'Raw_Data'!F23</f>
        <v/>
      </c>
      <c r="G23" s="11">
        <f>IFERROR((E23-F23)/E23,0)</f>
        <v/>
      </c>
      <c r="H23" s="12">
        <f>IFERROR('Raw_Data'!G23/'Raw_Data'!H23,0)</f>
        <v/>
      </c>
      <c r="I23" s="10">
        <f>IFERROR(E23/D23,0)</f>
        <v/>
      </c>
      <c r="J23" s="11">
        <f>IFERROR(E23/E15-1,"")</f>
        <v/>
      </c>
      <c r="K23" s="10">
        <f>IFERROR(SUMIFS(Assumptions!$C$13:$C$20,Assumptions!$A$13:$A$20,B23,Assumptions!$B$13:$B$20,C23),0)</f>
        <v/>
      </c>
      <c r="L23" s="11">
        <f>IFERROR(E23/K23-1,"")</f>
        <v/>
      </c>
    </row>
    <row r="24">
      <c r="A24" s="8">
        <f>'Raw_Data'!A24</f>
        <v/>
      </c>
      <c r="B24" s="9">
        <f>'Raw_Data'!B24</f>
        <v/>
      </c>
      <c r="C24" s="9">
        <f>'Raw_Data'!C24</f>
        <v/>
      </c>
      <c r="D24" s="9">
        <f>'Raw_Data'!D24</f>
        <v/>
      </c>
      <c r="E24" s="10">
        <f>'Raw_Data'!E24</f>
        <v/>
      </c>
      <c r="F24" s="10">
        <f>'Raw_Data'!F24</f>
        <v/>
      </c>
      <c r="G24" s="11">
        <f>IFERROR((E24-F24)/E24,0)</f>
        <v/>
      </c>
      <c r="H24" s="12">
        <f>IFERROR('Raw_Data'!G24/'Raw_Data'!H24,0)</f>
        <v/>
      </c>
      <c r="I24" s="10">
        <f>IFERROR(E24/D24,0)</f>
        <v/>
      </c>
      <c r="J24" s="11">
        <f>IFERROR(E24/E16-1,"")</f>
        <v/>
      </c>
      <c r="K24" s="10">
        <f>IFERROR(SUMIFS(Assumptions!$C$13:$C$20,Assumptions!$A$13:$A$20,B24,Assumptions!$B$13:$B$20,C24),0)</f>
        <v/>
      </c>
      <c r="L24" s="11">
        <f>IFERROR(E24/K24-1,"")</f>
        <v/>
      </c>
    </row>
    <row r="25">
      <c r="A25" s="8">
        <f>'Raw_Data'!A25</f>
        <v/>
      </c>
      <c r="B25" s="9">
        <f>'Raw_Data'!B25</f>
        <v/>
      </c>
      <c r="C25" s="9">
        <f>'Raw_Data'!C25</f>
        <v/>
      </c>
      <c r="D25" s="9">
        <f>'Raw_Data'!D25</f>
        <v/>
      </c>
      <c r="E25" s="10">
        <f>'Raw_Data'!E25</f>
        <v/>
      </c>
      <c r="F25" s="10">
        <f>'Raw_Data'!F25</f>
        <v/>
      </c>
      <c r="G25" s="11">
        <f>IFERROR((E25-F25)/E25,0)</f>
        <v/>
      </c>
      <c r="H25" s="12">
        <f>IFERROR('Raw_Data'!G25/'Raw_Data'!H25,0)</f>
        <v/>
      </c>
      <c r="I25" s="10">
        <f>IFERROR(E25/D25,0)</f>
        <v/>
      </c>
      <c r="J25" s="11">
        <f>IFERROR(E25/E17-1,"")</f>
        <v/>
      </c>
      <c r="K25" s="10">
        <f>IFERROR(SUMIFS(Assumptions!$C$13:$C$20,Assumptions!$A$13:$A$20,B25,Assumptions!$B$13:$B$20,C25),0)</f>
        <v/>
      </c>
      <c r="L25" s="11">
        <f>IFERROR(E25/K25-1,"")</f>
        <v/>
      </c>
    </row>
    <row r="26">
      <c r="A26" s="8">
        <f>'Raw_Data'!A26</f>
        <v/>
      </c>
      <c r="B26" s="9">
        <f>'Raw_Data'!B26</f>
        <v/>
      </c>
      <c r="C26" s="9">
        <f>'Raw_Data'!C26</f>
        <v/>
      </c>
      <c r="D26" s="9">
        <f>'Raw_Data'!D26</f>
        <v/>
      </c>
      <c r="E26" s="10">
        <f>'Raw_Data'!E26</f>
        <v/>
      </c>
      <c r="F26" s="10">
        <f>'Raw_Data'!F26</f>
        <v/>
      </c>
      <c r="G26" s="11">
        <f>IFERROR((E26-F26)/E26,0)</f>
        <v/>
      </c>
      <c r="H26" s="12">
        <f>IFERROR('Raw_Data'!G26/'Raw_Data'!H26,0)</f>
        <v/>
      </c>
      <c r="I26" s="10">
        <f>IFERROR(E26/D26,0)</f>
        <v/>
      </c>
      <c r="J26" s="11">
        <f>IFERROR(E26/E18-1,"")</f>
        <v/>
      </c>
      <c r="K26" s="10">
        <f>IFERROR(SUMIFS(Assumptions!$C$13:$C$20,Assumptions!$A$13:$A$20,B26,Assumptions!$B$13:$B$20,C26),0)</f>
        <v/>
      </c>
      <c r="L26" s="11">
        <f>IFERROR(E26/K26-1,"")</f>
        <v/>
      </c>
    </row>
    <row r="27">
      <c r="A27" s="8">
        <f>'Raw_Data'!A27</f>
        <v/>
      </c>
      <c r="B27" s="9">
        <f>'Raw_Data'!B27</f>
        <v/>
      </c>
      <c r="C27" s="9">
        <f>'Raw_Data'!C27</f>
        <v/>
      </c>
      <c r="D27" s="9">
        <f>'Raw_Data'!D27</f>
        <v/>
      </c>
      <c r="E27" s="10">
        <f>'Raw_Data'!E27</f>
        <v/>
      </c>
      <c r="F27" s="10">
        <f>'Raw_Data'!F27</f>
        <v/>
      </c>
      <c r="G27" s="11">
        <f>IFERROR((E27-F27)/E27,0)</f>
        <v/>
      </c>
      <c r="H27" s="12">
        <f>IFERROR('Raw_Data'!G27/'Raw_Data'!H27,0)</f>
        <v/>
      </c>
      <c r="I27" s="10">
        <f>IFERROR(E27/D27,0)</f>
        <v/>
      </c>
      <c r="J27" s="11">
        <f>IFERROR(E27/E19-1,"")</f>
        <v/>
      </c>
      <c r="K27" s="10">
        <f>IFERROR(SUMIFS(Assumptions!$C$13:$C$20,Assumptions!$A$13:$A$20,B27,Assumptions!$B$13:$B$20,C27),0)</f>
        <v/>
      </c>
      <c r="L27" s="11">
        <f>IFERROR(E27/K27-1,"")</f>
        <v/>
      </c>
    </row>
    <row r="28">
      <c r="A28" s="8">
        <f>'Raw_Data'!A28</f>
        <v/>
      </c>
      <c r="B28" s="9">
        <f>'Raw_Data'!B28</f>
        <v/>
      </c>
      <c r="C28" s="9">
        <f>'Raw_Data'!C28</f>
        <v/>
      </c>
      <c r="D28" s="9">
        <f>'Raw_Data'!D28</f>
        <v/>
      </c>
      <c r="E28" s="10">
        <f>'Raw_Data'!E28</f>
        <v/>
      </c>
      <c r="F28" s="10">
        <f>'Raw_Data'!F28</f>
        <v/>
      </c>
      <c r="G28" s="11">
        <f>IFERROR((E28-F28)/E28,0)</f>
        <v/>
      </c>
      <c r="H28" s="12">
        <f>IFERROR('Raw_Data'!G28/'Raw_Data'!H28,0)</f>
        <v/>
      </c>
      <c r="I28" s="10">
        <f>IFERROR(E28/D28,0)</f>
        <v/>
      </c>
      <c r="J28" s="11">
        <f>IFERROR(E28/E20-1,"")</f>
        <v/>
      </c>
      <c r="K28" s="10">
        <f>IFERROR(SUMIFS(Assumptions!$C$13:$C$20,Assumptions!$A$13:$A$20,B28,Assumptions!$B$13:$B$20,C28),0)</f>
        <v/>
      </c>
      <c r="L28" s="11">
        <f>IFERROR(E28/K28-1,"")</f>
        <v/>
      </c>
    </row>
    <row r="29">
      <c r="A29" s="8">
        <f>'Raw_Data'!A29</f>
        <v/>
      </c>
      <c r="B29" s="9">
        <f>'Raw_Data'!B29</f>
        <v/>
      </c>
      <c r="C29" s="9">
        <f>'Raw_Data'!C29</f>
        <v/>
      </c>
      <c r="D29" s="9">
        <f>'Raw_Data'!D29</f>
        <v/>
      </c>
      <c r="E29" s="10">
        <f>'Raw_Data'!E29</f>
        <v/>
      </c>
      <c r="F29" s="10">
        <f>'Raw_Data'!F29</f>
        <v/>
      </c>
      <c r="G29" s="11">
        <f>IFERROR((E29-F29)/E29,0)</f>
        <v/>
      </c>
      <c r="H29" s="12">
        <f>IFERROR('Raw_Data'!G29/'Raw_Data'!H29,0)</f>
        <v/>
      </c>
      <c r="I29" s="10">
        <f>IFERROR(E29/D29,0)</f>
        <v/>
      </c>
      <c r="J29" s="11">
        <f>IFERROR(E29/E21-1,"")</f>
        <v/>
      </c>
      <c r="K29" s="10">
        <f>IFERROR(SUMIFS(Assumptions!$C$13:$C$20,Assumptions!$A$13:$A$20,B29,Assumptions!$B$13:$B$20,C29),0)</f>
        <v/>
      </c>
      <c r="L29" s="11">
        <f>IFERROR(E29/K29-1,"")</f>
        <v/>
      </c>
    </row>
    <row r="30">
      <c r="A30" s="8">
        <f>'Raw_Data'!A30</f>
        <v/>
      </c>
      <c r="B30" s="9">
        <f>'Raw_Data'!B30</f>
        <v/>
      </c>
      <c r="C30" s="9">
        <f>'Raw_Data'!C30</f>
        <v/>
      </c>
      <c r="D30" s="9">
        <f>'Raw_Data'!D30</f>
        <v/>
      </c>
      <c r="E30" s="10">
        <f>'Raw_Data'!E30</f>
        <v/>
      </c>
      <c r="F30" s="10">
        <f>'Raw_Data'!F30</f>
        <v/>
      </c>
      <c r="G30" s="11">
        <f>IFERROR((E30-F30)/E30,0)</f>
        <v/>
      </c>
      <c r="H30" s="12">
        <f>IFERROR('Raw_Data'!G30/'Raw_Data'!H30,0)</f>
        <v/>
      </c>
      <c r="I30" s="10">
        <f>IFERROR(E30/D30,0)</f>
        <v/>
      </c>
      <c r="J30" s="11">
        <f>IFERROR(E30/E22-1,"")</f>
        <v/>
      </c>
      <c r="K30" s="10">
        <f>IFERROR(SUMIFS(Assumptions!$C$13:$C$20,Assumptions!$A$13:$A$20,B30,Assumptions!$B$13:$B$20,C30),0)</f>
        <v/>
      </c>
      <c r="L30" s="11">
        <f>IFERROR(E30/K30-1,"")</f>
        <v/>
      </c>
    </row>
    <row r="31">
      <c r="A31" s="8">
        <f>'Raw_Data'!A31</f>
        <v/>
      </c>
      <c r="B31" s="9">
        <f>'Raw_Data'!B31</f>
        <v/>
      </c>
      <c r="C31" s="9">
        <f>'Raw_Data'!C31</f>
        <v/>
      </c>
      <c r="D31" s="9">
        <f>'Raw_Data'!D31</f>
        <v/>
      </c>
      <c r="E31" s="10">
        <f>'Raw_Data'!E31</f>
        <v/>
      </c>
      <c r="F31" s="10">
        <f>'Raw_Data'!F31</f>
        <v/>
      </c>
      <c r="G31" s="11">
        <f>IFERROR((E31-F31)/E31,0)</f>
        <v/>
      </c>
      <c r="H31" s="12">
        <f>IFERROR('Raw_Data'!G31/'Raw_Data'!H31,0)</f>
        <v/>
      </c>
      <c r="I31" s="10">
        <f>IFERROR(E31/D31,0)</f>
        <v/>
      </c>
      <c r="J31" s="11">
        <f>IFERROR(E31/E23-1,"")</f>
        <v/>
      </c>
      <c r="K31" s="10">
        <f>IFERROR(SUMIFS(Assumptions!$C$13:$C$20,Assumptions!$A$13:$A$20,B31,Assumptions!$B$13:$B$20,C31),0)</f>
        <v/>
      </c>
      <c r="L31" s="11">
        <f>IFERROR(E31/K31-1,"")</f>
        <v/>
      </c>
    </row>
    <row r="32">
      <c r="A32" s="8">
        <f>'Raw_Data'!A32</f>
        <v/>
      </c>
      <c r="B32" s="9">
        <f>'Raw_Data'!B32</f>
        <v/>
      </c>
      <c r="C32" s="9">
        <f>'Raw_Data'!C32</f>
        <v/>
      </c>
      <c r="D32" s="9">
        <f>'Raw_Data'!D32</f>
        <v/>
      </c>
      <c r="E32" s="10">
        <f>'Raw_Data'!E32</f>
        <v/>
      </c>
      <c r="F32" s="10">
        <f>'Raw_Data'!F32</f>
        <v/>
      </c>
      <c r="G32" s="11">
        <f>IFERROR((E32-F32)/E32,0)</f>
        <v/>
      </c>
      <c r="H32" s="12">
        <f>IFERROR('Raw_Data'!G32/'Raw_Data'!H32,0)</f>
        <v/>
      </c>
      <c r="I32" s="10">
        <f>IFERROR(E32/D32,0)</f>
        <v/>
      </c>
      <c r="J32" s="11">
        <f>IFERROR(E32/E24-1,"")</f>
        <v/>
      </c>
      <c r="K32" s="10">
        <f>IFERROR(SUMIFS(Assumptions!$C$13:$C$20,Assumptions!$A$13:$A$20,B32,Assumptions!$B$13:$B$20,C32),0)</f>
        <v/>
      </c>
      <c r="L32" s="11">
        <f>IFERROR(E32/K32-1,"")</f>
        <v/>
      </c>
    </row>
    <row r="33">
      <c r="A33" s="8">
        <f>'Raw_Data'!A33</f>
        <v/>
      </c>
      <c r="B33" s="9">
        <f>'Raw_Data'!B33</f>
        <v/>
      </c>
      <c r="C33" s="9">
        <f>'Raw_Data'!C33</f>
        <v/>
      </c>
      <c r="D33" s="9">
        <f>'Raw_Data'!D33</f>
        <v/>
      </c>
      <c r="E33" s="10">
        <f>'Raw_Data'!E33</f>
        <v/>
      </c>
      <c r="F33" s="10">
        <f>'Raw_Data'!F33</f>
        <v/>
      </c>
      <c r="G33" s="11">
        <f>IFERROR((E33-F33)/E33,0)</f>
        <v/>
      </c>
      <c r="H33" s="12">
        <f>IFERROR('Raw_Data'!G33/'Raw_Data'!H33,0)</f>
        <v/>
      </c>
      <c r="I33" s="10">
        <f>IFERROR(E33/D33,0)</f>
        <v/>
      </c>
      <c r="J33" s="11">
        <f>IFERROR(E33/E25-1,"")</f>
        <v/>
      </c>
      <c r="K33" s="10">
        <f>IFERROR(SUMIFS(Assumptions!$C$13:$C$20,Assumptions!$A$13:$A$20,B33,Assumptions!$B$13:$B$20,C33),0)</f>
        <v/>
      </c>
      <c r="L33" s="11">
        <f>IFERROR(E33/K33-1,"")</f>
        <v/>
      </c>
    </row>
    <row r="34">
      <c r="A34" s="8">
        <f>'Raw_Data'!A34</f>
        <v/>
      </c>
      <c r="B34" s="9">
        <f>'Raw_Data'!B34</f>
        <v/>
      </c>
      <c r="C34" s="9">
        <f>'Raw_Data'!C34</f>
        <v/>
      </c>
      <c r="D34" s="9">
        <f>'Raw_Data'!D34</f>
        <v/>
      </c>
      <c r="E34" s="10">
        <f>'Raw_Data'!E34</f>
        <v/>
      </c>
      <c r="F34" s="10">
        <f>'Raw_Data'!F34</f>
        <v/>
      </c>
      <c r="G34" s="11">
        <f>IFERROR((E34-F34)/E34,0)</f>
        <v/>
      </c>
      <c r="H34" s="12">
        <f>IFERROR('Raw_Data'!G34/'Raw_Data'!H34,0)</f>
        <v/>
      </c>
      <c r="I34" s="10">
        <f>IFERROR(E34/D34,0)</f>
        <v/>
      </c>
      <c r="J34" s="11">
        <f>IFERROR(E34/E26-1,"")</f>
        <v/>
      </c>
      <c r="K34" s="10">
        <f>IFERROR(SUMIFS(Assumptions!$C$13:$C$20,Assumptions!$A$13:$A$20,B34,Assumptions!$B$13:$B$20,C34),0)</f>
        <v/>
      </c>
      <c r="L34" s="11">
        <f>IFERROR(E34/K34-1,"")</f>
        <v/>
      </c>
    </row>
    <row r="35">
      <c r="A35" s="8">
        <f>'Raw_Data'!A35</f>
        <v/>
      </c>
      <c r="B35" s="9">
        <f>'Raw_Data'!B35</f>
        <v/>
      </c>
      <c r="C35" s="9">
        <f>'Raw_Data'!C35</f>
        <v/>
      </c>
      <c r="D35" s="9">
        <f>'Raw_Data'!D35</f>
        <v/>
      </c>
      <c r="E35" s="10">
        <f>'Raw_Data'!E35</f>
        <v/>
      </c>
      <c r="F35" s="10">
        <f>'Raw_Data'!F35</f>
        <v/>
      </c>
      <c r="G35" s="11">
        <f>IFERROR((E35-F35)/E35,0)</f>
        <v/>
      </c>
      <c r="H35" s="12">
        <f>IFERROR('Raw_Data'!G35/'Raw_Data'!H35,0)</f>
        <v/>
      </c>
      <c r="I35" s="10">
        <f>IFERROR(E35/D35,0)</f>
        <v/>
      </c>
      <c r="J35" s="11">
        <f>IFERROR(E35/E27-1,"")</f>
        <v/>
      </c>
      <c r="K35" s="10">
        <f>IFERROR(SUMIFS(Assumptions!$C$13:$C$20,Assumptions!$A$13:$A$20,B35,Assumptions!$B$13:$B$20,C35),0)</f>
        <v/>
      </c>
      <c r="L35" s="11">
        <f>IFERROR(E35/K35-1,"")</f>
        <v/>
      </c>
    </row>
    <row r="36">
      <c r="A36" s="8">
        <f>'Raw_Data'!A36</f>
        <v/>
      </c>
      <c r="B36" s="9">
        <f>'Raw_Data'!B36</f>
        <v/>
      </c>
      <c r="C36" s="9">
        <f>'Raw_Data'!C36</f>
        <v/>
      </c>
      <c r="D36" s="9">
        <f>'Raw_Data'!D36</f>
        <v/>
      </c>
      <c r="E36" s="10">
        <f>'Raw_Data'!E36</f>
        <v/>
      </c>
      <c r="F36" s="10">
        <f>'Raw_Data'!F36</f>
        <v/>
      </c>
      <c r="G36" s="11">
        <f>IFERROR((E36-F36)/E36,0)</f>
        <v/>
      </c>
      <c r="H36" s="12">
        <f>IFERROR('Raw_Data'!G36/'Raw_Data'!H36,0)</f>
        <v/>
      </c>
      <c r="I36" s="10">
        <f>IFERROR(E36/D36,0)</f>
        <v/>
      </c>
      <c r="J36" s="11">
        <f>IFERROR(E36/E28-1,"")</f>
        <v/>
      </c>
      <c r="K36" s="10">
        <f>IFERROR(SUMIFS(Assumptions!$C$13:$C$20,Assumptions!$A$13:$A$20,B36,Assumptions!$B$13:$B$20,C36),0)</f>
        <v/>
      </c>
      <c r="L36" s="11">
        <f>IFERROR(E36/K36-1,"")</f>
        <v/>
      </c>
    </row>
    <row r="37">
      <c r="A37" s="8">
        <f>'Raw_Data'!A37</f>
        <v/>
      </c>
      <c r="B37" s="9">
        <f>'Raw_Data'!B37</f>
        <v/>
      </c>
      <c r="C37" s="9">
        <f>'Raw_Data'!C37</f>
        <v/>
      </c>
      <c r="D37" s="9">
        <f>'Raw_Data'!D37</f>
        <v/>
      </c>
      <c r="E37" s="10">
        <f>'Raw_Data'!E37</f>
        <v/>
      </c>
      <c r="F37" s="10">
        <f>'Raw_Data'!F37</f>
        <v/>
      </c>
      <c r="G37" s="11">
        <f>IFERROR((E37-F37)/E37,0)</f>
        <v/>
      </c>
      <c r="H37" s="12">
        <f>IFERROR('Raw_Data'!G37/'Raw_Data'!H37,0)</f>
        <v/>
      </c>
      <c r="I37" s="10">
        <f>IFERROR(E37/D37,0)</f>
        <v/>
      </c>
      <c r="J37" s="11">
        <f>IFERROR(E37/E29-1,"")</f>
        <v/>
      </c>
      <c r="K37" s="10">
        <f>IFERROR(SUMIFS(Assumptions!$C$13:$C$20,Assumptions!$A$13:$A$20,B37,Assumptions!$B$13:$B$20,C37),0)</f>
        <v/>
      </c>
      <c r="L37" s="11">
        <f>IFERROR(E37/K37-1,"")</f>
        <v/>
      </c>
    </row>
    <row r="38">
      <c r="A38" s="8">
        <f>'Raw_Data'!A38</f>
        <v/>
      </c>
      <c r="B38" s="9">
        <f>'Raw_Data'!B38</f>
        <v/>
      </c>
      <c r="C38" s="9">
        <f>'Raw_Data'!C38</f>
        <v/>
      </c>
      <c r="D38" s="9">
        <f>'Raw_Data'!D38</f>
        <v/>
      </c>
      <c r="E38" s="10">
        <f>'Raw_Data'!E38</f>
        <v/>
      </c>
      <c r="F38" s="10">
        <f>'Raw_Data'!F38</f>
        <v/>
      </c>
      <c r="G38" s="11">
        <f>IFERROR((E38-F38)/E38,0)</f>
        <v/>
      </c>
      <c r="H38" s="12">
        <f>IFERROR('Raw_Data'!G38/'Raw_Data'!H38,0)</f>
        <v/>
      </c>
      <c r="I38" s="10">
        <f>IFERROR(E38/D38,0)</f>
        <v/>
      </c>
      <c r="J38" s="11">
        <f>IFERROR(E38/E30-1,"")</f>
        <v/>
      </c>
      <c r="K38" s="10">
        <f>IFERROR(SUMIFS(Assumptions!$C$13:$C$20,Assumptions!$A$13:$A$20,B38,Assumptions!$B$13:$B$20,C38),0)</f>
        <v/>
      </c>
      <c r="L38" s="11">
        <f>IFERROR(E38/K38-1,"")</f>
        <v/>
      </c>
    </row>
    <row r="39">
      <c r="A39" s="8">
        <f>'Raw_Data'!A39</f>
        <v/>
      </c>
      <c r="B39" s="9">
        <f>'Raw_Data'!B39</f>
        <v/>
      </c>
      <c r="C39" s="9">
        <f>'Raw_Data'!C39</f>
        <v/>
      </c>
      <c r="D39" s="9">
        <f>'Raw_Data'!D39</f>
        <v/>
      </c>
      <c r="E39" s="10">
        <f>'Raw_Data'!E39</f>
        <v/>
      </c>
      <c r="F39" s="10">
        <f>'Raw_Data'!F39</f>
        <v/>
      </c>
      <c r="G39" s="11">
        <f>IFERROR((E39-F39)/E39,0)</f>
        <v/>
      </c>
      <c r="H39" s="12">
        <f>IFERROR('Raw_Data'!G39/'Raw_Data'!H39,0)</f>
        <v/>
      </c>
      <c r="I39" s="10">
        <f>IFERROR(E39/D39,0)</f>
        <v/>
      </c>
      <c r="J39" s="11">
        <f>IFERROR(E39/E31-1,"")</f>
        <v/>
      </c>
      <c r="K39" s="10">
        <f>IFERROR(SUMIFS(Assumptions!$C$13:$C$20,Assumptions!$A$13:$A$20,B39,Assumptions!$B$13:$B$20,C39),0)</f>
        <v/>
      </c>
      <c r="L39" s="11">
        <f>IFERROR(E39/K39-1,"")</f>
        <v/>
      </c>
    </row>
    <row r="40">
      <c r="A40" s="8">
        <f>'Raw_Data'!A40</f>
        <v/>
      </c>
      <c r="B40" s="9">
        <f>'Raw_Data'!B40</f>
        <v/>
      </c>
      <c r="C40" s="9">
        <f>'Raw_Data'!C40</f>
        <v/>
      </c>
      <c r="D40" s="9">
        <f>'Raw_Data'!D40</f>
        <v/>
      </c>
      <c r="E40" s="10">
        <f>'Raw_Data'!E40</f>
        <v/>
      </c>
      <c r="F40" s="10">
        <f>'Raw_Data'!F40</f>
        <v/>
      </c>
      <c r="G40" s="11">
        <f>IFERROR((E40-F40)/E40,0)</f>
        <v/>
      </c>
      <c r="H40" s="12">
        <f>IFERROR('Raw_Data'!G40/'Raw_Data'!H40,0)</f>
        <v/>
      </c>
      <c r="I40" s="10">
        <f>IFERROR(E40/D40,0)</f>
        <v/>
      </c>
      <c r="J40" s="11">
        <f>IFERROR(E40/E32-1,"")</f>
        <v/>
      </c>
      <c r="K40" s="10">
        <f>IFERROR(SUMIFS(Assumptions!$C$13:$C$20,Assumptions!$A$13:$A$20,B40,Assumptions!$B$13:$B$20,C40),0)</f>
        <v/>
      </c>
      <c r="L40" s="11">
        <f>IFERROR(E40/K40-1,"")</f>
        <v/>
      </c>
    </row>
    <row r="41">
      <c r="A41" s="8">
        <f>'Raw_Data'!A41</f>
        <v/>
      </c>
      <c r="B41" s="9">
        <f>'Raw_Data'!B41</f>
        <v/>
      </c>
      <c r="C41" s="9">
        <f>'Raw_Data'!C41</f>
        <v/>
      </c>
      <c r="D41" s="9">
        <f>'Raw_Data'!D41</f>
        <v/>
      </c>
      <c r="E41" s="10">
        <f>'Raw_Data'!E41</f>
        <v/>
      </c>
      <c r="F41" s="10">
        <f>'Raw_Data'!F41</f>
        <v/>
      </c>
      <c r="G41" s="11">
        <f>IFERROR((E41-F41)/E41,0)</f>
        <v/>
      </c>
      <c r="H41" s="12">
        <f>IFERROR('Raw_Data'!G41/'Raw_Data'!H41,0)</f>
        <v/>
      </c>
      <c r="I41" s="10">
        <f>IFERROR(E41/D41,0)</f>
        <v/>
      </c>
      <c r="J41" s="11">
        <f>IFERROR(E41/E33-1,"")</f>
        <v/>
      </c>
      <c r="K41" s="10">
        <f>IFERROR(SUMIFS(Assumptions!$C$13:$C$20,Assumptions!$A$13:$A$20,B41,Assumptions!$B$13:$B$20,C41),0)</f>
        <v/>
      </c>
      <c r="L41" s="11">
        <f>IFERROR(E41/K41-1,"")</f>
        <v/>
      </c>
    </row>
    <row r="42">
      <c r="A42" s="8">
        <f>'Raw_Data'!A42</f>
        <v/>
      </c>
      <c r="B42" s="9">
        <f>'Raw_Data'!B42</f>
        <v/>
      </c>
      <c r="C42" s="9">
        <f>'Raw_Data'!C42</f>
        <v/>
      </c>
      <c r="D42" s="9">
        <f>'Raw_Data'!D42</f>
        <v/>
      </c>
      <c r="E42" s="10">
        <f>'Raw_Data'!E42</f>
        <v/>
      </c>
      <c r="F42" s="10">
        <f>'Raw_Data'!F42</f>
        <v/>
      </c>
      <c r="G42" s="11">
        <f>IFERROR((E42-F42)/E42,0)</f>
        <v/>
      </c>
      <c r="H42" s="12">
        <f>IFERROR('Raw_Data'!G42/'Raw_Data'!H42,0)</f>
        <v/>
      </c>
      <c r="I42" s="10">
        <f>IFERROR(E42/D42,0)</f>
        <v/>
      </c>
      <c r="J42" s="11">
        <f>IFERROR(E42/E34-1,"")</f>
        <v/>
      </c>
      <c r="K42" s="10">
        <f>IFERROR(SUMIFS(Assumptions!$C$13:$C$20,Assumptions!$A$13:$A$20,B42,Assumptions!$B$13:$B$20,C42),0)</f>
        <v/>
      </c>
      <c r="L42" s="11">
        <f>IFERROR(E42/K42-1,"")</f>
        <v/>
      </c>
    </row>
    <row r="43">
      <c r="A43" s="8">
        <f>'Raw_Data'!A43</f>
        <v/>
      </c>
      <c r="B43" s="9">
        <f>'Raw_Data'!B43</f>
        <v/>
      </c>
      <c r="C43" s="9">
        <f>'Raw_Data'!C43</f>
        <v/>
      </c>
      <c r="D43" s="9">
        <f>'Raw_Data'!D43</f>
        <v/>
      </c>
      <c r="E43" s="10">
        <f>'Raw_Data'!E43</f>
        <v/>
      </c>
      <c r="F43" s="10">
        <f>'Raw_Data'!F43</f>
        <v/>
      </c>
      <c r="G43" s="11">
        <f>IFERROR((E43-F43)/E43,0)</f>
        <v/>
      </c>
      <c r="H43" s="12">
        <f>IFERROR('Raw_Data'!G43/'Raw_Data'!H43,0)</f>
        <v/>
      </c>
      <c r="I43" s="10">
        <f>IFERROR(E43/D43,0)</f>
        <v/>
      </c>
      <c r="J43" s="11">
        <f>IFERROR(E43/E35-1,"")</f>
        <v/>
      </c>
      <c r="K43" s="10">
        <f>IFERROR(SUMIFS(Assumptions!$C$13:$C$20,Assumptions!$A$13:$A$20,B43,Assumptions!$B$13:$B$20,C43),0)</f>
        <v/>
      </c>
      <c r="L43" s="11">
        <f>IFERROR(E43/K43-1,"")</f>
        <v/>
      </c>
    </row>
    <row r="44">
      <c r="A44" s="8">
        <f>'Raw_Data'!A44</f>
        <v/>
      </c>
      <c r="B44" s="9">
        <f>'Raw_Data'!B44</f>
        <v/>
      </c>
      <c r="C44" s="9">
        <f>'Raw_Data'!C44</f>
        <v/>
      </c>
      <c r="D44" s="9">
        <f>'Raw_Data'!D44</f>
        <v/>
      </c>
      <c r="E44" s="10">
        <f>'Raw_Data'!E44</f>
        <v/>
      </c>
      <c r="F44" s="10">
        <f>'Raw_Data'!F44</f>
        <v/>
      </c>
      <c r="G44" s="11">
        <f>IFERROR((E44-F44)/E44,0)</f>
        <v/>
      </c>
      <c r="H44" s="12">
        <f>IFERROR('Raw_Data'!G44/'Raw_Data'!H44,0)</f>
        <v/>
      </c>
      <c r="I44" s="10">
        <f>IFERROR(E44/D44,0)</f>
        <v/>
      </c>
      <c r="J44" s="11">
        <f>IFERROR(E44/E36-1,"")</f>
        <v/>
      </c>
      <c r="K44" s="10">
        <f>IFERROR(SUMIFS(Assumptions!$C$13:$C$20,Assumptions!$A$13:$A$20,B44,Assumptions!$B$13:$B$20,C44),0)</f>
        <v/>
      </c>
      <c r="L44" s="11">
        <f>IFERROR(E44/K44-1,"")</f>
        <v/>
      </c>
    </row>
    <row r="45">
      <c r="A45" s="8">
        <f>'Raw_Data'!A45</f>
        <v/>
      </c>
      <c r="B45" s="9">
        <f>'Raw_Data'!B45</f>
        <v/>
      </c>
      <c r="C45" s="9">
        <f>'Raw_Data'!C45</f>
        <v/>
      </c>
      <c r="D45" s="9">
        <f>'Raw_Data'!D45</f>
        <v/>
      </c>
      <c r="E45" s="10">
        <f>'Raw_Data'!E45</f>
        <v/>
      </c>
      <c r="F45" s="10">
        <f>'Raw_Data'!F45</f>
        <v/>
      </c>
      <c r="G45" s="11">
        <f>IFERROR((E45-F45)/E45,0)</f>
        <v/>
      </c>
      <c r="H45" s="12">
        <f>IFERROR('Raw_Data'!G45/'Raw_Data'!H45,0)</f>
        <v/>
      </c>
      <c r="I45" s="10">
        <f>IFERROR(E45/D45,0)</f>
        <v/>
      </c>
      <c r="J45" s="11">
        <f>IFERROR(E45/E37-1,"")</f>
        <v/>
      </c>
      <c r="K45" s="10">
        <f>IFERROR(SUMIFS(Assumptions!$C$13:$C$20,Assumptions!$A$13:$A$20,B45,Assumptions!$B$13:$B$20,C45),0)</f>
        <v/>
      </c>
      <c r="L45" s="11">
        <f>IFERROR(E45/K45-1,"")</f>
        <v/>
      </c>
    </row>
    <row r="46">
      <c r="A46" s="8">
        <f>'Raw_Data'!A46</f>
        <v/>
      </c>
      <c r="B46" s="9">
        <f>'Raw_Data'!B46</f>
        <v/>
      </c>
      <c r="C46" s="9">
        <f>'Raw_Data'!C46</f>
        <v/>
      </c>
      <c r="D46" s="9">
        <f>'Raw_Data'!D46</f>
        <v/>
      </c>
      <c r="E46" s="10">
        <f>'Raw_Data'!E46</f>
        <v/>
      </c>
      <c r="F46" s="10">
        <f>'Raw_Data'!F46</f>
        <v/>
      </c>
      <c r="G46" s="11">
        <f>IFERROR((E46-F46)/E46,0)</f>
        <v/>
      </c>
      <c r="H46" s="12">
        <f>IFERROR('Raw_Data'!G46/'Raw_Data'!H46,0)</f>
        <v/>
      </c>
      <c r="I46" s="10">
        <f>IFERROR(E46/D46,0)</f>
        <v/>
      </c>
      <c r="J46" s="11">
        <f>IFERROR(E46/E38-1,"")</f>
        <v/>
      </c>
      <c r="K46" s="10">
        <f>IFERROR(SUMIFS(Assumptions!$C$13:$C$20,Assumptions!$A$13:$A$20,B46,Assumptions!$B$13:$B$20,C46),0)</f>
        <v/>
      </c>
      <c r="L46" s="11">
        <f>IFERROR(E46/K46-1,"")</f>
        <v/>
      </c>
    </row>
    <row r="47">
      <c r="A47" s="8">
        <f>'Raw_Data'!A47</f>
        <v/>
      </c>
      <c r="B47" s="9">
        <f>'Raw_Data'!B47</f>
        <v/>
      </c>
      <c r="C47" s="9">
        <f>'Raw_Data'!C47</f>
        <v/>
      </c>
      <c r="D47" s="9">
        <f>'Raw_Data'!D47</f>
        <v/>
      </c>
      <c r="E47" s="10">
        <f>'Raw_Data'!E47</f>
        <v/>
      </c>
      <c r="F47" s="10">
        <f>'Raw_Data'!F47</f>
        <v/>
      </c>
      <c r="G47" s="11">
        <f>IFERROR((E47-F47)/E47,0)</f>
        <v/>
      </c>
      <c r="H47" s="12">
        <f>IFERROR('Raw_Data'!G47/'Raw_Data'!H47,0)</f>
        <v/>
      </c>
      <c r="I47" s="10">
        <f>IFERROR(E47/D47,0)</f>
        <v/>
      </c>
      <c r="J47" s="11">
        <f>IFERROR(E47/E39-1,"")</f>
        <v/>
      </c>
      <c r="K47" s="10">
        <f>IFERROR(SUMIFS(Assumptions!$C$13:$C$20,Assumptions!$A$13:$A$20,B47,Assumptions!$B$13:$B$20,C47),0)</f>
        <v/>
      </c>
      <c r="L47" s="11">
        <f>IFERROR(E47/K47-1,"")</f>
        <v/>
      </c>
    </row>
    <row r="48">
      <c r="A48" s="8">
        <f>'Raw_Data'!A48</f>
        <v/>
      </c>
      <c r="B48" s="9">
        <f>'Raw_Data'!B48</f>
        <v/>
      </c>
      <c r="C48" s="9">
        <f>'Raw_Data'!C48</f>
        <v/>
      </c>
      <c r="D48" s="9">
        <f>'Raw_Data'!D48</f>
        <v/>
      </c>
      <c r="E48" s="10">
        <f>'Raw_Data'!E48</f>
        <v/>
      </c>
      <c r="F48" s="10">
        <f>'Raw_Data'!F48</f>
        <v/>
      </c>
      <c r="G48" s="11">
        <f>IFERROR((E48-F48)/E48,0)</f>
        <v/>
      </c>
      <c r="H48" s="12">
        <f>IFERROR('Raw_Data'!G48/'Raw_Data'!H48,0)</f>
        <v/>
      </c>
      <c r="I48" s="10">
        <f>IFERROR(E48/D48,0)</f>
        <v/>
      </c>
      <c r="J48" s="11">
        <f>IFERROR(E48/E40-1,"")</f>
        <v/>
      </c>
      <c r="K48" s="10">
        <f>IFERROR(SUMIFS(Assumptions!$C$13:$C$20,Assumptions!$A$13:$A$20,B48,Assumptions!$B$13:$B$20,C48),0)</f>
        <v/>
      </c>
      <c r="L48" s="11">
        <f>IFERROR(E48/K48-1,"")</f>
        <v/>
      </c>
    </row>
    <row r="49">
      <c r="A49" s="8">
        <f>'Raw_Data'!A49</f>
        <v/>
      </c>
      <c r="B49" s="9">
        <f>'Raw_Data'!B49</f>
        <v/>
      </c>
      <c r="C49" s="9">
        <f>'Raw_Data'!C49</f>
        <v/>
      </c>
      <c r="D49" s="9">
        <f>'Raw_Data'!D49</f>
        <v/>
      </c>
      <c r="E49" s="10">
        <f>'Raw_Data'!E49</f>
        <v/>
      </c>
      <c r="F49" s="10">
        <f>'Raw_Data'!F49</f>
        <v/>
      </c>
      <c r="G49" s="11">
        <f>IFERROR((E49-F49)/E49,0)</f>
        <v/>
      </c>
      <c r="H49" s="12">
        <f>IFERROR('Raw_Data'!G49/'Raw_Data'!H49,0)</f>
        <v/>
      </c>
      <c r="I49" s="10">
        <f>IFERROR(E49/D49,0)</f>
        <v/>
      </c>
      <c r="J49" s="11">
        <f>IFERROR(E49/E41-1,"")</f>
        <v/>
      </c>
      <c r="K49" s="10">
        <f>IFERROR(SUMIFS(Assumptions!$C$13:$C$20,Assumptions!$A$13:$A$20,B49,Assumptions!$B$13:$B$20,C49),0)</f>
        <v/>
      </c>
      <c r="L49" s="11">
        <f>IFERROR(E49/K49-1,"")</f>
        <v/>
      </c>
    </row>
  </sheetData>
  <conditionalFormatting sqref="L2:L49">
    <cfRule type="cellIs" priority="1" operator="lessThan" dxfId="0">
      <formula>0</formula>
    </cfRule>
  </conditionalFormatting>
  <pageMargins left="0.75" right="0.75" top="1" bottom="1" header="0.5" footer="0.5"/>
  <pageSetup orientation="landscape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C17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6" customWidth="1" min="3" max="3"/>
  </cols>
  <sheetData>
    <row r="1">
      <c r="A1" s="1" t="inlineStr">
        <is>
          <t>KPI Summary</t>
        </is>
      </c>
    </row>
    <row r="3">
      <c r="A3" s="13" t="inlineStr">
        <is>
          <t>Total Revenue</t>
        </is>
      </c>
      <c r="B3" s="14">
        <f>SUM(Calculations!E2:E49)</f>
        <v/>
      </c>
    </row>
    <row r="4">
      <c r="A4" s="13" t="inlineStr">
        <is>
          <t>Total Orders</t>
        </is>
      </c>
      <c r="B4" s="15">
        <f>SUM(Calculations!D2:D49)</f>
        <v/>
      </c>
    </row>
    <row r="5">
      <c r="A5" s="13" t="inlineStr">
        <is>
          <t>Gross Margin %</t>
        </is>
      </c>
      <c r="B5" s="16">
        <f>IFERROR((SUM(Calculations!E2:E49)-SUM(Calculations!F2:F49))/SUM(Calculations!E2:E49),0)</f>
        <v/>
      </c>
    </row>
    <row r="6">
      <c r="A6" s="13" t="inlineStr">
        <is>
          <t>Conversion Rate</t>
        </is>
      </c>
      <c r="B6" s="17">
        <f>IFERROR(SUM('Raw_Data'!G2:G49)/SUM('Raw_Data'!H2:H49),0)</f>
        <v/>
      </c>
    </row>
    <row r="7">
      <c r="A7" s="13" t="inlineStr">
        <is>
          <t>AOV</t>
        </is>
      </c>
      <c r="B7" s="18">
        <f>IFERROR(SUM(Calculations!E2:E49)/SUM(Calculations!D2:D49),0)</f>
        <v/>
      </c>
    </row>
    <row r="10">
      <c r="A10" s="19" t="inlineStr">
        <is>
          <t>Region</t>
        </is>
      </c>
      <c r="B10" s="19" t="inlineStr">
        <is>
          <t>Revenue</t>
        </is>
      </c>
      <c r="C10" s="19" t="inlineStr">
        <is>
          <t>Conversion Rate</t>
        </is>
      </c>
    </row>
    <row r="11">
      <c r="A11" t="inlineStr">
        <is>
          <t>North</t>
        </is>
      </c>
      <c r="B11" s="20">
        <f>SUMIF(Calculations!$B$2:$B$49,A11,Calculations!$E$2:$E$49)</f>
        <v/>
      </c>
      <c r="C11" s="21">
        <f>IFERROR(SUMIFS('Raw_Data'!$G$2:$G$49,'Raw_Data'!$B$2:$B$49,A11)/SUMIFS('Raw_Data'!$H$2:$H$49,'Raw_Data'!$B$2:$B$49,A11),0)</f>
        <v/>
      </c>
    </row>
    <row r="12">
      <c r="A12" t="inlineStr">
        <is>
          <t>South</t>
        </is>
      </c>
      <c r="B12" s="20">
        <f>SUMIF(Calculations!$B$2:$B$49,A12,Calculations!$E$2:$E$49)</f>
        <v/>
      </c>
      <c r="C12" s="21">
        <f>IFERROR(SUMIFS('Raw_Data'!$G$2:$G$49,'Raw_Data'!$B$2:$B$49,A12)/SUMIFS('Raw_Data'!$H$2:$H$49,'Raw_Data'!$B$2:$B$49,A12),0)</f>
        <v/>
      </c>
    </row>
    <row r="13">
      <c r="A13" t="inlineStr">
        <is>
          <t>East</t>
        </is>
      </c>
      <c r="B13" s="20">
        <f>SUMIF(Calculations!$B$2:$B$49,A13,Calculations!$E$2:$E$49)</f>
        <v/>
      </c>
      <c r="C13" s="21">
        <f>IFERROR(SUMIFS('Raw_Data'!$G$2:$G$49,'Raw_Data'!$B$2:$B$49,A13)/SUMIFS('Raw_Data'!$H$2:$H$49,'Raw_Data'!$B$2:$B$49,A13),0)</f>
        <v/>
      </c>
    </row>
    <row r="14">
      <c r="A14" t="inlineStr">
        <is>
          <t>West</t>
        </is>
      </c>
      <c r="B14" s="20">
        <f>SUMIF(Calculations!$B$2:$B$49,A14,Calculations!$E$2:$E$49)</f>
        <v/>
      </c>
      <c r="C14" s="21">
        <f>IFERROR(SUMIFS('Raw_Data'!$G$2:$G$49,'Raw_Data'!$B$2:$B$49,A14)/SUMIFS('Raw_Data'!$H$2:$H$49,'Raw_Data'!$B$2:$B$49,A14),0)</f>
        <v/>
      </c>
    </row>
    <row r="16">
      <c r="A16" s="13" t="inlineStr">
        <is>
          <t>Best Region (revenue)</t>
        </is>
      </c>
      <c r="B16" s="22">
        <f>INDEX(A11:A14,MATCH(MAX(B11:B14),B11:B14,0))</f>
        <v/>
      </c>
    </row>
    <row r="17">
      <c r="A17" s="13" t="inlineStr">
        <is>
          <t>Worst Region (conversion)</t>
        </is>
      </c>
      <c r="B17" s="23">
        <f>INDEX(A11:A14,MATCH(MIN(C11:C14),C11:C14,0))</f>
        <v/>
      </c>
    </row>
  </sheetData>
  <pageMargins left="0.75" right="0.75" top="1" bottom="1" header="0.5" footer="0.5"/>
  <pageSetup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B1:L4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6" customWidth="1" min="2" max="2"/>
    <col width="20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</cols>
  <sheetData>
    <row r="1">
      <c r="B1" s="1" t="inlineStr">
        <is>
          <t>Performance Dashboard</t>
        </is>
      </c>
    </row>
    <row r="2">
      <c r="B2" s="2" t="inlineStr">
        <is>
          <t>One-screen executive view - revenue, margin, conversion, efficiency</t>
        </is>
      </c>
    </row>
    <row r="3">
      <c r="K3" s="24" t="inlineStr">
        <is>
          <t>Week</t>
        </is>
      </c>
      <c r="L3" s="24" t="inlineStr">
        <is>
          <t>Revenue</t>
        </is>
      </c>
    </row>
    <row r="4">
      <c r="B4" s="25" t="inlineStr">
        <is>
          <t>TOTAL REVENUE</t>
        </is>
      </c>
      <c r="C4" s="26" t="n"/>
      <c r="D4" s="25" t="inlineStr">
        <is>
          <t>GROSS MARGIN</t>
        </is>
      </c>
      <c r="E4" s="26" t="n"/>
      <c r="F4" s="25" t="inlineStr">
        <is>
          <t>CONVERSION</t>
        </is>
      </c>
      <c r="G4" s="26" t="n"/>
      <c r="H4" s="25" t="inlineStr">
        <is>
          <t>AOV</t>
        </is>
      </c>
      <c r="I4" s="26" t="n"/>
      <c r="K4" s="5" t="n">
        <v>46139</v>
      </c>
      <c r="L4" s="20">
        <f>SUMIF(Calculations!$A$2:$A$49,K4,Calculations!$E$2:$E$49)</f>
        <v/>
      </c>
    </row>
    <row r="5">
      <c r="B5" s="27">
        <f>'KPI_Summary'!B3</f>
        <v/>
      </c>
      <c r="C5" s="26" t="n"/>
      <c r="D5" s="28">
        <f>'KPI_Summary'!B5</f>
        <v/>
      </c>
      <c r="E5" s="26" t="n"/>
      <c r="F5" s="29">
        <f>'KPI_Summary'!B6</f>
        <v/>
      </c>
      <c r="G5" s="26" t="n"/>
      <c r="H5" s="30">
        <f>'KPI_Summary'!B7</f>
        <v/>
      </c>
      <c r="I5" s="26" t="n"/>
      <c r="K5" s="5" t="n">
        <v>46146</v>
      </c>
      <c r="L5" s="20">
        <f>SUMIF(Calculations!$A$2:$A$49,K5,Calculations!$E$2:$E$49)</f>
        <v/>
      </c>
    </row>
    <row r="6">
      <c r="B6" s="26" t="n"/>
      <c r="C6" s="26" t="n"/>
      <c r="D6" s="26" t="n"/>
      <c r="E6" s="26" t="n"/>
      <c r="F6" s="26" t="n"/>
      <c r="G6" s="26" t="n"/>
      <c r="H6" s="26" t="n"/>
      <c r="I6" s="26" t="n"/>
      <c r="K6" s="5" t="n">
        <v>46153</v>
      </c>
      <c r="L6" s="20">
        <f>SUMIF(Calculations!$A$2:$A$49,K6,Calculations!$E$2:$E$49)</f>
        <v/>
      </c>
    </row>
    <row r="7">
      <c r="K7" s="5" t="n">
        <v>46160</v>
      </c>
      <c r="L7" s="20">
        <f>SUMIF(Calculations!$A$2:$A$49,K7,Calculations!$E$2:$E$49)</f>
        <v/>
      </c>
    </row>
    <row r="8">
      <c r="K8" s="5" t="n">
        <v>46167</v>
      </c>
      <c r="L8" s="20">
        <f>SUMIF(Calculations!$A$2:$A$49,K8,Calculations!$E$2:$E$49)</f>
        <v/>
      </c>
    </row>
    <row r="9">
      <c r="K9" s="5" t="n">
        <v>46174</v>
      </c>
      <c r="L9" s="20">
        <f>SUMIF(Calculations!$A$2:$A$49,K9,Calculations!$E$2:$E$49)</f>
        <v/>
      </c>
    </row>
    <row r="40">
      <c r="B40" s="24" t="inlineStr">
        <is>
          <t>Region</t>
        </is>
      </c>
      <c r="C40" s="24" t="inlineStr">
        <is>
          <t>Variance vs Target</t>
        </is>
      </c>
    </row>
    <row r="41">
      <c r="B41" t="inlineStr">
        <is>
          <t>North</t>
        </is>
      </c>
      <c r="C41" s="31">
        <f>IFERROR(SUMIF(Calculations!$B$2:$B$49,B41,Calculations!$E$2:$E$49)/6/SUMIF(Assumptions!$A$13:$A$20,B41,Assumptions!$C$13:$C$20)-1,0)</f>
        <v/>
      </c>
    </row>
    <row r="42">
      <c r="B42" t="inlineStr">
        <is>
          <t>South</t>
        </is>
      </c>
      <c r="C42" s="31">
        <f>IFERROR(SUMIF(Calculations!$B$2:$B$49,B42,Calculations!$E$2:$E$49)/6/SUMIF(Assumptions!$A$13:$A$20,B42,Assumptions!$C$13:$C$20)-1,0)</f>
        <v/>
      </c>
    </row>
    <row r="43">
      <c r="B43" t="inlineStr">
        <is>
          <t>East</t>
        </is>
      </c>
      <c r="C43" s="31">
        <f>IFERROR(SUMIF(Calculations!$B$2:$B$49,B43,Calculations!$E$2:$E$49)/6/SUMIF(Assumptions!$A$13:$A$20,B43,Assumptions!$C$13:$C$20)-1,0)</f>
        <v/>
      </c>
    </row>
    <row r="44">
      <c r="B44" t="inlineStr">
        <is>
          <t>West</t>
        </is>
      </c>
      <c r="C44" s="31">
        <f>IFERROR(SUMIF(Calculations!$B$2:$B$49,B44,Calculations!$E$2:$E$49)/6/SUMIF(Assumptions!$A$13:$A$20,B44,Assumptions!$C$13:$C$20)-1,0)</f>
        <v/>
      </c>
    </row>
  </sheetData>
  <mergeCells count="8">
    <mergeCell ref="F4:G4"/>
    <mergeCell ref="B5:C6"/>
    <mergeCell ref="F5:G6"/>
    <mergeCell ref="D5:E6"/>
    <mergeCell ref="D4:E4"/>
    <mergeCell ref="H4:I4"/>
    <mergeCell ref="H5:I6"/>
    <mergeCell ref="B4:C4"/>
  </mergeCells>
  <conditionalFormatting sqref="C41:C44">
    <cfRule type="cellIs" priority="1" operator="lessThan" dxfId="0">
      <formula>0</formula>
    </cfRule>
  </conditionalFormatting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D26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60" customWidth="1" min="4" max="4"/>
  </cols>
  <sheetData>
    <row r="1">
      <c r="A1" s="1" t="inlineStr">
        <is>
          <t>Assumptions and Definitions</t>
        </is>
      </c>
    </row>
    <row r="3">
      <c r="A3" s="13" t="inlineStr">
        <is>
          <t>Metric definitions</t>
        </is>
      </c>
      <c r="D3" s="4" t="inlineStr"/>
    </row>
    <row r="4">
      <c r="A4" s="13" t="inlineStr">
        <is>
          <t>Gross margin</t>
        </is>
      </c>
      <c r="D4" s="4" t="inlineStr">
        <is>
          <t>(Revenue - Cost) / Revenue</t>
        </is>
      </c>
    </row>
    <row r="5">
      <c r="A5" s="13" t="inlineStr">
        <is>
          <t>Conversion rate</t>
        </is>
      </c>
      <c r="D5" s="4" t="inlineStr">
        <is>
          <t>Conversions / Visitors</t>
        </is>
      </c>
    </row>
    <row r="6">
      <c r="A6" s="13" t="inlineStr">
        <is>
          <t>AOV</t>
        </is>
      </c>
      <c r="D6" s="4" t="inlineStr">
        <is>
          <t>Revenue / Orders</t>
        </is>
      </c>
    </row>
    <row r="7">
      <c r="A7" s="13" t="inlineStr">
        <is>
          <t>WoW change</t>
        </is>
      </c>
      <c r="D7" s="4" t="inlineStr">
        <is>
          <t>This week revenue / same segment prior week - 1</t>
        </is>
      </c>
    </row>
    <row r="8">
      <c r="A8" s="13" t="inlineStr">
        <is>
          <t>Variance to target</t>
        </is>
      </c>
      <c r="D8" s="4" t="inlineStr">
        <is>
          <t>Actual revenue / target revenue - 1</t>
        </is>
      </c>
    </row>
    <row r="9">
      <c r="A9" s="13" t="inlineStr">
        <is>
          <t>Weekly revenue target</t>
        </is>
      </c>
      <c r="D9" s="4" t="inlineStr">
        <is>
          <t>Company benchmark per channel = mean weekly per-region revenue on that channel. Regions above the benchmark beat target; below miss it.</t>
        </is>
      </c>
    </row>
    <row r="12">
      <c r="A12" s="19" t="inlineStr">
        <is>
          <t>Region</t>
        </is>
      </c>
      <c r="B12" s="19" t="inlineStr">
        <is>
          <t>Channel</t>
        </is>
      </c>
      <c r="C12" s="19" t="inlineStr">
        <is>
          <t>Weekly Revenue Target</t>
        </is>
      </c>
    </row>
    <row r="13">
      <c r="A13" t="inlineStr">
        <is>
          <t>North</t>
        </is>
      </c>
      <c r="B13" t="inlineStr">
        <is>
          <t>Paid</t>
        </is>
      </c>
      <c r="C13" s="20" t="n">
        <v>3010</v>
      </c>
    </row>
    <row r="14">
      <c r="A14" t="inlineStr">
        <is>
          <t>North</t>
        </is>
      </c>
      <c r="B14" t="inlineStr">
        <is>
          <t>Organic</t>
        </is>
      </c>
      <c r="C14" s="20" t="n">
        <v>2233</v>
      </c>
    </row>
    <row r="15">
      <c r="A15" t="inlineStr">
        <is>
          <t>South</t>
        </is>
      </c>
      <c r="B15" t="inlineStr">
        <is>
          <t>Paid</t>
        </is>
      </c>
      <c r="C15" s="20" t="n">
        <v>3010</v>
      </c>
    </row>
    <row r="16">
      <c r="A16" t="inlineStr">
        <is>
          <t>South</t>
        </is>
      </c>
      <c r="B16" t="inlineStr">
        <is>
          <t>Organic</t>
        </is>
      </c>
      <c r="C16" s="20" t="n">
        <v>2233</v>
      </c>
    </row>
    <row r="17">
      <c r="A17" t="inlineStr">
        <is>
          <t>East</t>
        </is>
      </c>
      <c r="B17" t="inlineStr">
        <is>
          <t>Paid</t>
        </is>
      </c>
      <c r="C17" s="20" t="n">
        <v>3010</v>
      </c>
    </row>
    <row r="18">
      <c r="A18" t="inlineStr">
        <is>
          <t>East</t>
        </is>
      </c>
      <c r="B18" t="inlineStr">
        <is>
          <t>Organic</t>
        </is>
      </c>
      <c r="C18" s="20" t="n">
        <v>2233</v>
      </c>
    </row>
    <row r="19">
      <c r="A19" t="inlineStr">
        <is>
          <t>West</t>
        </is>
      </c>
      <c r="B19" t="inlineStr">
        <is>
          <t>Paid</t>
        </is>
      </c>
      <c r="C19" s="20" t="n">
        <v>3010</v>
      </c>
    </row>
    <row r="20">
      <c r="A20" t="inlineStr">
        <is>
          <t>West</t>
        </is>
      </c>
      <c r="B20" t="inlineStr">
        <is>
          <t>Organic</t>
        </is>
      </c>
      <c r="C20" s="20" t="n">
        <v>2233</v>
      </c>
    </row>
    <row r="22">
      <c r="A22" s="13" t="inlineStr">
        <is>
          <t>Data caveats</t>
        </is>
      </c>
    </row>
    <row r="23">
      <c r="D23" s="4" t="inlineStr">
        <is>
          <t>Synthetic, deterministic sample data (seed 42). Raw_Data shows a representative recent window; figures illustrate the workbook's mechanics, not a real company.</t>
        </is>
      </c>
    </row>
    <row r="25">
      <c r="A25" s="13" t="inlineStr">
        <is>
          <t>Formula notes</t>
        </is>
      </c>
    </row>
    <row r="26">
      <c r="D26" s="4" t="inlineStr">
        <is>
          <t>All metrics are formula-driven from Raw_Data via Calculations. IFERROR guards every division. The targets above (company benchmark per channel) feed Variance to Target: per-week rows on Calculations, and average weekly actual vs weekly benchmark on the Dashboard.</t>
        </is>
      </c>
    </row>
  </sheetData>
  <pageMargins left="0.75" right="0.75" top="1" bottom="1" header="0.5" footer="0.5"/>
  <pageSetup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2026-06-13T19:28:34Z</dcterms:created>
  <dcterms:modified xmlns:dcterms="http://purl.org/dc/terms/" xmlns:xsi="http://www.w3.org/2001/XMLSchema-instance" xsi:type="dcterms:W3CDTF">2026-06-13T19:28:34Z</dcterms:modified>
</cp:coreProperties>
</file>